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Di\OMS 3\OMS Resources Documents\Statistical Significance and Workbooks\2018 versions for posting\"/>
    </mc:Choice>
  </mc:AlternateContent>
  <xr:revisionPtr revIDLastSave="0" documentId="8_{114E72DE-8BFC-4031-BDAE-30BA8C0E4D0F}" xr6:coauthVersionLast="31" xr6:coauthVersionMax="31" xr10:uidLastSave="{00000000-0000-0000-0000-000000000000}"/>
  <workbookProtection workbookAlgorithmName="SHA-512" workbookHashValue="EsLKIkDQbVzgyvzGfw596vF7n9PYhF/5ZZwJvGihUOZH4OEMDnnNsMMhDyYpGU9FrZPhkU07j97i1OMRvCj4Bw==" workbookSaltValue="uq88NCIuhCbkmf6lRkU1JQ==" workbookSpinCount="100000" lockStructure="1"/>
  <bookViews>
    <workbookView xWindow="0" yWindow="120" windowWidth="21600" windowHeight="10395" tabRatio="979" activeTab="1" xr2:uid="{00000000-000D-0000-FFFF-FFFF00000000}"/>
  </bookViews>
  <sheets>
    <sheet name="Intro" sheetId="22" r:id="rId1"/>
    <sheet name="Q1 Living Situation" sheetId="1" r:id="rId2"/>
    <sheet name="Q2 Living Satisfaction" sheetId="2" r:id="rId3"/>
    <sheet name="Q3 Homelessness" sheetId="3" r:id="rId4"/>
    <sheet name="Q35-38 Substance Use" sheetId="21" r:id="rId5"/>
    <sheet name="Q14 Recovery Satisfaction" sheetId="4" r:id="rId6"/>
    <sheet name="Q39 Arrests" sheetId="9" r:id="rId7"/>
    <sheet name="Q40 Jail" sheetId="10" r:id="rId8"/>
    <sheet name="Q41 Currently Employed" sheetId="11" r:id="rId9"/>
    <sheet name="Q41-42 Employed 6 M" sheetId="13" r:id="rId10"/>
    <sheet name="Q43 Hours Work" sheetId="15" r:id="rId11"/>
    <sheet name="Q44 Job Satisfaction" sheetId="16" r:id="rId12"/>
    <sheet name="Q45 Smoke Cigarettes" sheetId="17" r:id="rId13"/>
    <sheet name="Q46 Cigarettes Per Day" sheetId="18" r:id="rId14"/>
    <sheet name="Q47 Other Tobacco Products" sheetId="26" r:id="rId15"/>
    <sheet name="Q48 General Health" sheetId="19" r:id="rId16"/>
    <sheet name="Q49-50 Body Mass Index (BMI)" sheetId="20" r:id="rId17"/>
  </sheets>
  <definedNames>
    <definedName name="ctot1" localSheetId="16">'Q49-50 Body Mass Index (BMI)'!$B$21</definedName>
    <definedName name="ctot2" localSheetId="16">'Q49-50 Body Mass Index (BMI)'!$C$21</definedName>
    <definedName name="dtot" localSheetId="16">'Q49-50 Body Mass Index (BMI)'!$D$21</definedName>
    <definedName name="rtot1" localSheetId="16">'Q49-50 Body Mass Index (BMI)'!$D$17</definedName>
    <definedName name="rtot2" localSheetId="16">'Q49-50 Body Mass Index (BMI)'!$D$18</definedName>
    <definedName name="rtot3" localSheetId="16">'Q49-50 Body Mass Index (BMI)'!$D$19</definedName>
    <definedName name="rtot4" localSheetId="16">'Q49-50 Body Mass Index (BMI)'!$D$20</definedName>
  </definedNames>
  <calcPr calcId="179017"/>
</workbook>
</file>

<file path=xl/calcChain.xml><?xml version="1.0" encoding="utf-8"?>
<calcChain xmlns="http://schemas.openxmlformats.org/spreadsheetml/2006/main">
  <c r="G16" i="1" l="1"/>
  <c r="H16" i="1"/>
  <c r="D17" i="1"/>
  <c r="F17" i="1"/>
  <c r="D18" i="1"/>
  <c r="F18" i="1"/>
  <c r="D19" i="1"/>
  <c r="F19" i="1"/>
  <c r="D20" i="1"/>
  <c r="F20" i="1"/>
  <c r="D21" i="1"/>
  <c r="F21" i="1"/>
  <c r="B22" i="1"/>
  <c r="G17" i="1" s="1"/>
  <c r="C22" i="1"/>
  <c r="H17" i="1" s="1"/>
  <c r="F22" i="1"/>
  <c r="D22" i="1" l="1"/>
  <c r="C72" i="1" s="1"/>
  <c r="H21" i="1"/>
  <c r="H20" i="1"/>
  <c r="H19" i="1"/>
  <c r="H18" i="1"/>
  <c r="G21" i="1"/>
  <c r="G20" i="1"/>
  <c r="G19" i="1"/>
  <c r="G18" i="1"/>
  <c r="H22" i="1" l="1"/>
  <c r="G22" i="1"/>
  <c r="C73" i="1"/>
  <c r="D76" i="1"/>
  <c r="D74" i="1"/>
  <c r="D73" i="1"/>
  <c r="C75" i="1"/>
  <c r="D75" i="1"/>
  <c r="C79" i="1" s="1"/>
  <c r="D72" i="1"/>
  <c r="E72" i="1" s="1"/>
  <c r="C76" i="1"/>
  <c r="C74" i="1"/>
  <c r="C80" i="1"/>
  <c r="B25" i="1" s="1"/>
  <c r="E76" i="1" l="1"/>
  <c r="E73" i="1"/>
  <c r="E74" i="1"/>
  <c r="C77" i="1"/>
  <c r="E75" i="1"/>
  <c r="D77" i="1"/>
  <c r="E77" i="1" l="1"/>
  <c r="B19" i="17"/>
  <c r="H17" i="26" l="1"/>
  <c r="G17" i="26"/>
  <c r="C18" i="26" l="1"/>
  <c r="B18" i="26" l="1"/>
  <c r="H18" i="26" l="1"/>
  <c r="G18" i="26"/>
  <c r="G19" i="26" s="1"/>
  <c r="F18" i="26"/>
  <c r="D18" i="26"/>
  <c r="F17" i="26"/>
  <c r="D17" i="26"/>
  <c r="H16" i="26"/>
  <c r="G16" i="26"/>
  <c r="H19" i="26" l="1"/>
  <c r="D19" i="26"/>
  <c r="B71" i="26" s="1"/>
  <c r="C22" i="19"/>
  <c r="C70" i="26" l="1"/>
  <c r="B70" i="26"/>
  <c r="B72" i="26" s="1"/>
  <c r="C71" i="26"/>
  <c r="F21" i="21"/>
  <c r="F20" i="21"/>
  <c r="F19" i="21"/>
  <c r="F18" i="21"/>
  <c r="F17" i="21"/>
  <c r="C72" i="26" l="1"/>
  <c r="D70" i="26"/>
  <c r="D83" i="26"/>
  <c r="D71" i="26"/>
  <c r="H16" i="21"/>
  <c r="G16" i="21"/>
  <c r="C22" i="21"/>
  <c r="B22" i="21"/>
  <c r="D21" i="21"/>
  <c r="D20" i="21"/>
  <c r="D19" i="21"/>
  <c r="D18" i="21"/>
  <c r="D17" i="21"/>
  <c r="B25" i="21" l="1"/>
  <c r="D72" i="26"/>
  <c r="G21" i="21"/>
  <c r="G17" i="21"/>
  <c r="G20" i="21"/>
  <c r="G18" i="21"/>
  <c r="G19" i="21"/>
  <c r="H21" i="21"/>
  <c r="H20" i="21"/>
  <c r="H19" i="21"/>
  <c r="H18" i="21"/>
  <c r="H17" i="21"/>
  <c r="D22" i="21"/>
  <c r="C76" i="21" s="1"/>
  <c r="F18" i="15"/>
  <c r="F21" i="2"/>
  <c r="D17" i="4"/>
  <c r="G22" i="21" l="1"/>
  <c r="C75" i="21"/>
  <c r="C74" i="21"/>
  <c r="C73" i="21"/>
  <c r="C72" i="21"/>
  <c r="D75" i="21"/>
  <c r="D74" i="21"/>
  <c r="E74" i="21" s="1"/>
  <c r="D73" i="21"/>
  <c r="D72" i="21"/>
  <c r="D76" i="21"/>
  <c r="E76" i="21" s="1"/>
  <c r="H22" i="21"/>
  <c r="E73" i="21" l="1"/>
  <c r="C79" i="21"/>
  <c r="C80" i="21"/>
  <c r="D77" i="21"/>
  <c r="E72" i="21"/>
  <c r="C77" i="21"/>
  <c r="E75" i="21"/>
  <c r="C22" i="2"/>
  <c r="H17" i="2" s="1"/>
  <c r="E77" i="21" l="1"/>
  <c r="C21" i="20" l="1"/>
  <c r="H20" i="20" s="1"/>
  <c r="B21" i="20"/>
  <c r="G20" i="20" s="1"/>
  <c r="F20" i="20"/>
  <c r="D20" i="20"/>
  <c r="G19" i="20"/>
  <c r="F19" i="20"/>
  <c r="D19" i="20"/>
  <c r="G18" i="20"/>
  <c r="F18" i="20"/>
  <c r="D18" i="20"/>
  <c r="G17" i="20"/>
  <c r="F17" i="20"/>
  <c r="D17" i="20"/>
  <c r="H16" i="20"/>
  <c r="G16" i="20"/>
  <c r="H17" i="20" l="1"/>
  <c r="H18" i="20"/>
  <c r="H19" i="20"/>
  <c r="H21" i="20" s="1"/>
  <c r="G21" i="20"/>
  <c r="D21" i="20"/>
  <c r="B76" i="20" s="1"/>
  <c r="C76" i="20" l="1"/>
  <c r="D76" i="20" s="1"/>
  <c r="C74" i="20"/>
  <c r="B75" i="20"/>
  <c r="B73" i="20"/>
  <c r="C75" i="20"/>
  <c r="C73" i="20"/>
  <c r="B74" i="20"/>
  <c r="D74" i="20" l="1"/>
  <c r="D73" i="20"/>
  <c r="C79" i="20"/>
  <c r="B79" i="20"/>
  <c r="C81" i="20"/>
  <c r="D75" i="20"/>
  <c r="C80" i="20" l="1"/>
  <c r="B24" i="20" s="1"/>
  <c r="D79" i="20"/>
  <c r="D21" i="4"/>
  <c r="F22" i="19" l="1"/>
  <c r="H20" i="19"/>
  <c r="B22" i="19"/>
  <c r="G21" i="19" s="1"/>
  <c r="F21" i="19"/>
  <c r="D21" i="19"/>
  <c r="F20" i="19"/>
  <c r="D20" i="19"/>
  <c r="F19" i="19"/>
  <c r="D19" i="19"/>
  <c r="F18" i="19"/>
  <c r="D18" i="19"/>
  <c r="F17" i="19"/>
  <c r="D17" i="19"/>
  <c r="H16" i="19"/>
  <c r="G16" i="19"/>
  <c r="F22" i="18"/>
  <c r="C22" i="18"/>
  <c r="H18" i="18" s="1"/>
  <c r="B22" i="18"/>
  <c r="G17" i="18" s="1"/>
  <c r="F21" i="18"/>
  <c r="D21" i="18"/>
  <c r="F20" i="18"/>
  <c r="D20" i="18"/>
  <c r="F19" i="18"/>
  <c r="D19" i="18"/>
  <c r="F18" i="18"/>
  <c r="D18" i="18"/>
  <c r="F17" i="18"/>
  <c r="D17" i="18"/>
  <c r="H16" i="18"/>
  <c r="G16" i="18"/>
  <c r="C19" i="17"/>
  <c r="H18" i="17" s="1"/>
  <c r="F18" i="17"/>
  <c r="D18" i="17"/>
  <c r="F17" i="17"/>
  <c r="D17" i="17"/>
  <c r="H16" i="17"/>
  <c r="G16" i="17"/>
  <c r="F22" i="16"/>
  <c r="C22" i="16"/>
  <c r="H20" i="16" s="1"/>
  <c r="B22" i="16"/>
  <c r="G21" i="16" s="1"/>
  <c r="F21" i="16"/>
  <c r="D21" i="16"/>
  <c r="F20" i="16"/>
  <c r="D20" i="16"/>
  <c r="F19" i="16"/>
  <c r="D19" i="16"/>
  <c r="F18" i="16"/>
  <c r="D18" i="16"/>
  <c r="F17" i="16"/>
  <c r="D17" i="16"/>
  <c r="H16" i="16"/>
  <c r="G16" i="16"/>
  <c r="F22" i="15"/>
  <c r="C22" i="15"/>
  <c r="H20" i="15" s="1"/>
  <c r="B22" i="15"/>
  <c r="G21" i="15" s="1"/>
  <c r="F21" i="15"/>
  <c r="D21" i="15"/>
  <c r="F20" i="15"/>
  <c r="D20" i="15"/>
  <c r="F19" i="15"/>
  <c r="D19" i="15"/>
  <c r="D18" i="15"/>
  <c r="F17" i="15"/>
  <c r="D17" i="15"/>
  <c r="H16" i="15"/>
  <c r="G16" i="15"/>
  <c r="F22" i="4"/>
  <c r="B25" i="15" l="1"/>
  <c r="G17" i="17"/>
  <c r="G18" i="17"/>
  <c r="G17" i="16"/>
  <c r="H19" i="19"/>
  <c r="H18" i="19"/>
  <c r="H17" i="19"/>
  <c r="H21" i="19"/>
  <c r="G17" i="19"/>
  <c r="G18" i="19"/>
  <c r="G19" i="19"/>
  <c r="G20" i="19"/>
  <c r="H20" i="18"/>
  <c r="H19" i="18"/>
  <c r="H17" i="18"/>
  <c r="H21" i="18"/>
  <c r="G18" i="18"/>
  <c r="G19" i="18"/>
  <c r="G20" i="18"/>
  <c r="G21" i="18"/>
  <c r="H17" i="17"/>
  <c r="H19" i="17" s="1"/>
  <c r="H21" i="16"/>
  <c r="H18" i="16"/>
  <c r="G20" i="16"/>
  <c r="D22" i="19"/>
  <c r="C72" i="19" s="1"/>
  <c r="D22" i="18"/>
  <c r="D73" i="18" s="1"/>
  <c r="D19" i="17"/>
  <c r="B71" i="17" s="1"/>
  <c r="H17" i="16"/>
  <c r="G18" i="16"/>
  <c r="G19" i="16"/>
  <c r="H19" i="16"/>
  <c r="D22" i="16"/>
  <c r="C72" i="16" s="1"/>
  <c r="H21" i="15"/>
  <c r="H18" i="15"/>
  <c r="G17" i="15"/>
  <c r="G20" i="15"/>
  <c r="H17" i="15"/>
  <c r="G18" i="15"/>
  <c r="G19" i="15"/>
  <c r="H19" i="15"/>
  <c r="D22" i="15"/>
  <c r="C72" i="15" s="1"/>
  <c r="F22" i="2"/>
  <c r="B70" i="17" l="1"/>
  <c r="G19" i="17"/>
  <c r="H22" i="19"/>
  <c r="H22" i="18"/>
  <c r="G22" i="18"/>
  <c r="H22" i="16"/>
  <c r="G22" i="16"/>
  <c r="G22" i="15"/>
  <c r="G22" i="19"/>
  <c r="H22" i="15"/>
  <c r="C76" i="19"/>
  <c r="C75" i="19"/>
  <c r="D76" i="19"/>
  <c r="C73" i="19"/>
  <c r="C74" i="19"/>
  <c r="D75" i="19"/>
  <c r="E75" i="19" s="1"/>
  <c r="D74" i="19"/>
  <c r="D72" i="19"/>
  <c r="D73" i="19"/>
  <c r="C75" i="18"/>
  <c r="C73" i="18"/>
  <c r="E73" i="18" s="1"/>
  <c r="D75" i="18"/>
  <c r="C72" i="18"/>
  <c r="D76" i="18"/>
  <c r="D74" i="18"/>
  <c r="D72" i="18"/>
  <c r="C76" i="18"/>
  <c r="C74" i="18"/>
  <c r="C71" i="17"/>
  <c r="C70" i="17"/>
  <c r="C73" i="16"/>
  <c r="C75" i="16"/>
  <c r="D73" i="16"/>
  <c r="C74" i="16"/>
  <c r="D76" i="16"/>
  <c r="D74" i="16"/>
  <c r="D72" i="16"/>
  <c r="D75" i="16"/>
  <c r="C76" i="16"/>
  <c r="C73" i="15"/>
  <c r="C75" i="15"/>
  <c r="D73" i="15"/>
  <c r="C74" i="15"/>
  <c r="D76" i="15"/>
  <c r="D74" i="15"/>
  <c r="D72" i="15"/>
  <c r="D75" i="15"/>
  <c r="C76" i="15"/>
  <c r="D70" i="17" l="1"/>
  <c r="C79" i="19"/>
  <c r="C79" i="18"/>
  <c r="B72" i="17"/>
  <c r="B81" i="17" s="1"/>
  <c r="C79" i="16"/>
  <c r="C79" i="15"/>
  <c r="C80" i="19"/>
  <c r="B25" i="19" s="1"/>
  <c r="E73" i="19"/>
  <c r="E76" i="19"/>
  <c r="E75" i="16"/>
  <c r="E74" i="16"/>
  <c r="E73" i="16"/>
  <c r="E74" i="15"/>
  <c r="E73" i="15"/>
  <c r="E75" i="15"/>
  <c r="D77" i="19"/>
  <c r="E72" i="19"/>
  <c r="E74" i="19"/>
  <c r="E75" i="18"/>
  <c r="E74" i="18"/>
  <c r="C80" i="18"/>
  <c r="B25" i="18" s="1"/>
  <c r="C77" i="18"/>
  <c r="D77" i="18"/>
  <c r="E72" i="18"/>
  <c r="E76" i="18"/>
  <c r="D83" i="17"/>
  <c r="D71" i="17"/>
  <c r="C72" i="17"/>
  <c r="C80" i="16"/>
  <c r="C77" i="16"/>
  <c r="D77" i="16"/>
  <c r="E72" i="16"/>
  <c r="E76" i="16"/>
  <c r="C80" i="15"/>
  <c r="C77" i="15"/>
  <c r="D77" i="15"/>
  <c r="E72" i="15"/>
  <c r="E76" i="15"/>
  <c r="C19" i="13"/>
  <c r="H18" i="13" s="1"/>
  <c r="B19" i="13"/>
  <c r="G18" i="13" s="1"/>
  <c r="F18" i="13"/>
  <c r="D18" i="13"/>
  <c r="F17" i="13"/>
  <c r="D17" i="13"/>
  <c r="B22" i="13" s="1"/>
  <c r="H16" i="13"/>
  <c r="G16" i="13"/>
  <c r="C19" i="11"/>
  <c r="H18" i="11" s="1"/>
  <c r="B19" i="11"/>
  <c r="G18" i="11" s="1"/>
  <c r="F18" i="11"/>
  <c r="D18" i="11"/>
  <c r="F17" i="11"/>
  <c r="D17" i="11"/>
  <c r="B22" i="11" s="1"/>
  <c r="H16" i="11"/>
  <c r="G16" i="11"/>
  <c r="C19" i="10"/>
  <c r="H18" i="10" s="1"/>
  <c r="B19" i="10"/>
  <c r="G18" i="10" s="1"/>
  <c r="F18" i="10"/>
  <c r="D18" i="10"/>
  <c r="F17" i="10"/>
  <c r="D17" i="10"/>
  <c r="B22" i="10" s="1"/>
  <c r="H16" i="10"/>
  <c r="G16" i="10"/>
  <c r="C19" i="9"/>
  <c r="H18" i="9" s="1"/>
  <c r="B19" i="9"/>
  <c r="G18" i="9" s="1"/>
  <c r="F18" i="9"/>
  <c r="D18" i="9"/>
  <c r="F17" i="9"/>
  <c r="D17" i="9"/>
  <c r="B22" i="9" s="1"/>
  <c r="H16" i="9"/>
  <c r="G16" i="9"/>
  <c r="D72" i="17" l="1"/>
  <c r="D82" i="17" s="1"/>
  <c r="B22" i="17" s="1"/>
  <c r="C81" i="17"/>
  <c r="D81" i="17" s="1"/>
  <c r="B25" i="16"/>
  <c r="E77" i="18"/>
  <c r="E77" i="16"/>
  <c r="H17" i="13"/>
  <c r="H19" i="13" s="1"/>
  <c r="G17" i="13"/>
  <c r="G19" i="13" s="1"/>
  <c r="H17" i="11"/>
  <c r="H19" i="11" s="1"/>
  <c r="G17" i="11"/>
  <c r="G19" i="11" s="1"/>
  <c r="H17" i="10"/>
  <c r="H19" i="10" s="1"/>
  <c r="G17" i="10"/>
  <c r="G19" i="10" s="1"/>
  <c r="H17" i="9"/>
  <c r="H19" i="9" s="1"/>
  <c r="G17" i="9"/>
  <c r="G19" i="9" s="1"/>
  <c r="E77" i="19"/>
  <c r="E77" i="15"/>
  <c r="D19" i="13"/>
  <c r="D19" i="11"/>
  <c r="D19" i="10"/>
  <c r="D19" i="9"/>
  <c r="B70" i="13" l="1"/>
  <c r="B70" i="11"/>
  <c r="B70" i="10"/>
  <c r="B70" i="9"/>
  <c r="D70" i="9" s="1"/>
  <c r="C70" i="11"/>
  <c r="B71" i="11"/>
  <c r="B71" i="10"/>
  <c r="C70" i="9"/>
  <c r="B71" i="9"/>
  <c r="C71" i="9"/>
  <c r="B71" i="13"/>
  <c r="C70" i="13"/>
  <c r="C71" i="13"/>
  <c r="C71" i="11"/>
  <c r="C70" i="10"/>
  <c r="D70" i="10" s="1"/>
  <c r="C71" i="10"/>
  <c r="D70" i="13" l="1"/>
  <c r="B72" i="13"/>
  <c r="B81" i="13" s="1"/>
  <c r="D70" i="11"/>
  <c r="B72" i="11"/>
  <c r="B81" i="11" s="1"/>
  <c r="B72" i="9"/>
  <c r="B81" i="9" s="1"/>
  <c r="C72" i="10"/>
  <c r="D83" i="13"/>
  <c r="D71" i="13"/>
  <c r="C72" i="11"/>
  <c r="D71" i="10"/>
  <c r="D72" i="10" s="1"/>
  <c r="B72" i="10"/>
  <c r="B81" i="10" s="1"/>
  <c r="D83" i="10"/>
  <c r="D83" i="9"/>
  <c r="D71" i="9"/>
  <c r="D72" i="9" s="1"/>
  <c r="C72" i="9"/>
  <c r="C72" i="13"/>
  <c r="D83" i="11"/>
  <c r="D71" i="11"/>
  <c r="D72" i="11" l="1"/>
  <c r="D72" i="13"/>
  <c r="C81" i="13"/>
  <c r="D81" i="13" s="1"/>
  <c r="D82" i="13"/>
  <c r="C81" i="11"/>
  <c r="D81" i="11" s="1"/>
  <c r="D82" i="11"/>
  <c r="C81" i="10"/>
  <c r="D81" i="10" s="1"/>
  <c r="D82" i="10"/>
  <c r="C81" i="9"/>
  <c r="D81" i="9" s="1"/>
  <c r="D82" i="9"/>
  <c r="C22" i="4"/>
  <c r="H20" i="4" s="1"/>
  <c r="B22" i="4"/>
  <c r="F21" i="4"/>
  <c r="F20" i="4"/>
  <c r="D20" i="4"/>
  <c r="F19" i="4"/>
  <c r="D19" i="4"/>
  <c r="F18" i="4"/>
  <c r="D18" i="4"/>
  <c r="B25" i="4" s="1"/>
  <c r="F17" i="4"/>
  <c r="H16" i="4"/>
  <c r="G16" i="4"/>
  <c r="C19" i="3"/>
  <c r="H17" i="3" s="1"/>
  <c r="B19" i="3"/>
  <c r="G18" i="3" s="1"/>
  <c r="F18" i="3"/>
  <c r="D18" i="3"/>
  <c r="F17" i="3"/>
  <c r="D17" i="3"/>
  <c r="H16" i="3"/>
  <c r="G16" i="3"/>
  <c r="H18" i="3" l="1"/>
  <c r="H19" i="3" s="1"/>
  <c r="G17" i="3"/>
  <c r="G19" i="3" s="1"/>
  <c r="G21" i="4"/>
  <c r="G17" i="4"/>
  <c r="G20" i="4"/>
  <c r="H21" i="4"/>
  <c r="G18" i="4"/>
  <c r="H17" i="4"/>
  <c r="G19" i="4"/>
  <c r="H18" i="4"/>
  <c r="H19" i="4"/>
  <c r="D22" i="4"/>
  <c r="D19" i="3"/>
  <c r="B60" i="3" l="1"/>
  <c r="H22" i="4"/>
  <c r="G22" i="4"/>
  <c r="D73" i="4"/>
  <c r="D76" i="4"/>
  <c r="C76" i="4"/>
  <c r="C60" i="3"/>
  <c r="D74" i="4"/>
  <c r="D72" i="4"/>
  <c r="C74" i="4"/>
  <c r="C75" i="4"/>
  <c r="C73" i="4"/>
  <c r="E73" i="4" s="1"/>
  <c r="D75" i="4"/>
  <c r="C72" i="4"/>
  <c r="B61" i="3"/>
  <c r="C61" i="3"/>
  <c r="C79" i="4" l="1"/>
  <c r="D60" i="3"/>
  <c r="D72" i="3"/>
  <c r="B62" i="3"/>
  <c r="B71" i="3" s="1"/>
  <c r="C80" i="4"/>
  <c r="E75" i="4"/>
  <c r="D61" i="3"/>
  <c r="C62" i="3"/>
  <c r="C71" i="3" s="1"/>
  <c r="D73" i="3"/>
  <c r="B22" i="3" s="1"/>
  <c r="C77" i="4"/>
  <c r="D77" i="4"/>
  <c r="E72" i="4"/>
  <c r="E76" i="4"/>
  <c r="E74" i="4"/>
  <c r="D62" i="3" l="1"/>
  <c r="D71" i="3"/>
  <c r="E77" i="4"/>
  <c r="H20" i="2"/>
  <c r="B22" i="2"/>
  <c r="G21" i="2" s="1"/>
  <c r="D21" i="2"/>
  <c r="F20" i="2"/>
  <c r="D20" i="2"/>
  <c r="F19" i="2"/>
  <c r="D19" i="2"/>
  <c r="F18" i="2"/>
  <c r="D18" i="2"/>
  <c r="F17" i="2"/>
  <c r="D17" i="2"/>
  <c r="H16" i="2"/>
  <c r="G16" i="2"/>
  <c r="G18" i="2" l="1"/>
  <c r="G20" i="2"/>
  <c r="H21" i="2"/>
  <c r="G17" i="2"/>
  <c r="G19" i="2"/>
  <c r="H18" i="2"/>
  <c r="H19" i="2"/>
  <c r="D22" i="2"/>
  <c r="D75" i="2" s="1"/>
  <c r="G22" i="2" l="1"/>
  <c r="H22" i="2"/>
  <c r="D76" i="2"/>
  <c r="C76" i="2"/>
  <c r="C75" i="2"/>
  <c r="E75" i="2" s="1"/>
  <c r="C74" i="2"/>
  <c r="C73" i="2"/>
  <c r="C72" i="2"/>
  <c r="D74" i="2"/>
  <c r="D72" i="2"/>
  <c r="D73" i="2"/>
  <c r="C79" i="2" l="1"/>
  <c r="C77" i="2"/>
  <c r="C80" i="2"/>
  <c r="B25" i="2" s="1"/>
  <c r="E73" i="2"/>
  <c r="D77" i="2"/>
  <c r="E72" i="2"/>
  <c r="E76" i="2"/>
  <c r="E74" i="2"/>
  <c r="E77" i="2" l="1"/>
  <c r="B81" i="26"/>
  <c r="D82" i="26"/>
  <c r="B22" i="26" s="1"/>
  <c r="C81" i="26"/>
  <c r="D81" i="26" l="1"/>
</calcChain>
</file>

<file path=xl/sharedStrings.xml><?xml version="1.0" encoding="utf-8"?>
<sst xmlns="http://schemas.openxmlformats.org/spreadsheetml/2006/main" count="513" uniqueCount="115">
  <si>
    <t>Worksheet for Calculating Chi Square for Outcome Measurement Results</t>
  </si>
  <si>
    <t>(Calculated)</t>
  </si>
  <si>
    <t>Question:</t>
  </si>
  <si>
    <t>Adult/Child:</t>
  </si>
  <si>
    <t>PIT/COT:</t>
  </si>
  <si>
    <t>Most Recent Interview (PIT)</t>
  </si>
  <si>
    <t>Time Frame:</t>
  </si>
  <si>
    <t>Filter(s):</t>
  </si>
  <si>
    <t>Percentage Distribution</t>
  </si>
  <si>
    <t>Total</t>
  </si>
  <si>
    <t>Interpretation:</t>
  </si>
  <si>
    <t>Chi Square Probability:</t>
  </si>
  <si>
    <t>Independent</t>
  </si>
  <si>
    <t>Community</t>
  </si>
  <si>
    <t>Homeless</t>
  </si>
  <si>
    <t>Other</t>
  </si>
  <si>
    <t>Yellow Area:  Fill in data</t>
  </si>
  <si>
    <t>Q1. Where are you living now? (PIT)</t>
  </si>
  <si>
    <t>Adult</t>
  </si>
  <si>
    <t>Institutional</t>
  </si>
  <si>
    <t>Q2. In general, how satisfied are you with where you currently live? (PIT)</t>
  </si>
  <si>
    <t>No</t>
  </si>
  <si>
    <t>Yes</t>
  </si>
  <si>
    <t>Q3. Have you been homeless at all in the past six months? (PIT)</t>
  </si>
  <si>
    <t>Q4. Overall, how satisfied are you with your recovery? (PIT)</t>
  </si>
  <si>
    <t>Employed</t>
  </si>
  <si>
    <t>Unemployed</t>
  </si>
  <si>
    <t>1 - 10 hours</t>
  </si>
  <si>
    <t>11 - 20 hours</t>
  </si>
  <si>
    <t>21 - 30 hours</t>
  </si>
  <si>
    <t>31 - 40 hours</t>
  </si>
  <si>
    <t>40+ hours</t>
  </si>
  <si>
    <t>Do not smoke every day</t>
  </si>
  <si>
    <t>21 - 30</t>
  </si>
  <si>
    <t>30+</t>
  </si>
  <si>
    <t>1 - 10</t>
  </si>
  <si>
    <t>11 - 20</t>
  </si>
  <si>
    <t>Excellent</t>
  </si>
  <si>
    <t>Good</t>
  </si>
  <si>
    <t>Fair</t>
  </si>
  <si>
    <t>Poor</t>
  </si>
  <si>
    <t>Normal</t>
  </si>
  <si>
    <t>Underweight</t>
  </si>
  <si>
    <t>Overweight</t>
  </si>
  <si>
    <t>Obese</t>
  </si>
  <si>
    <t>Response</t>
  </si>
  <si>
    <t>Expected</t>
  </si>
  <si>
    <t>Yes-No</t>
  </si>
  <si>
    <t>Yes-Yes</t>
  </si>
  <si>
    <t>No-Yes</t>
  </si>
  <si>
    <t>No-No</t>
  </si>
  <si>
    <t xml:space="preserve">Total </t>
  </si>
  <si>
    <t xml:space="preserve">Response </t>
  </si>
  <si>
    <t>0"Often/Always"</t>
  </si>
  <si>
    <t>1"Often/Always"</t>
  </si>
  <si>
    <t>2"Often/Always"</t>
  </si>
  <si>
    <t>3"Often/Always"</t>
  </si>
  <si>
    <t>4"Often/Always"</t>
  </si>
  <si>
    <t>COMPLETE ONLY SHADED CELLS - ALL OTHERS WILL AUTOMATICALLY POPULATE</t>
  </si>
  <si>
    <t>Green Area: Fill in name of the two groups (e.g., agencies, jurisdictions, etc.)</t>
  </si>
  <si>
    <t>Group 1</t>
  </si>
  <si>
    <t>Group 2</t>
  </si>
  <si>
    <t>All yellow cells must have data for accurate Chi-square result</t>
  </si>
  <si>
    <t xml:space="preserve">No </t>
  </si>
  <si>
    <t>Very good</t>
  </si>
  <si>
    <t>The document includes:</t>
  </si>
  <si>
    <t>CHI-SQUARE TEST LIMITATIONS</t>
  </si>
  <si>
    <t>Please see the "Determining Statistical Significance for OMS Data" document for additional details.</t>
  </si>
  <si>
    <r>
      <t> </t>
    </r>
    <r>
      <rPr>
        <sz val="11"/>
        <color theme="1"/>
        <rFont val="Calibri"/>
        <family val="2"/>
        <scheme val="minor"/>
      </rPr>
      <t>     I.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 description of the OMS Statistical Significance Workbooks, including what they can be used for and their limitations,</t>
    </r>
  </si>
  <si>
    <r>
      <t>   </t>
    </r>
    <r>
      <rPr>
        <sz val="11"/>
        <color theme="1"/>
        <rFont val="Calibri"/>
        <family val="2"/>
        <scheme val="minor"/>
      </rPr>
      <t xml:space="preserve"> II.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 xml:space="preserve">An overview of the statistics used in the spreadsheets, and </t>
    </r>
  </si>
  <si>
    <t>At the bottom of this screen, there is a tab for each OMS item. If these tabs do not appear on your screen, consult</t>
  </si>
  <si>
    <t>Excel Help (question mark in the upper right hand corner of the screen) for assistance in configuring your computer.</t>
  </si>
  <si>
    <r>
      <t xml:space="preserve">It is </t>
    </r>
    <r>
      <rPr>
        <u/>
        <sz val="11"/>
        <color theme="1"/>
        <rFont val="Calibri"/>
        <family val="2"/>
        <scheme val="minor"/>
      </rPr>
      <t>strongly</t>
    </r>
    <r>
      <rPr>
        <sz val="11"/>
        <color theme="1"/>
        <rFont val="Calibri"/>
        <family val="2"/>
        <scheme val="minor"/>
      </rPr>
      <t xml:space="preserve"> recommended that users of this Workbook refer to the OMS Training Document, </t>
    </r>
    <r>
      <rPr>
        <b/>
        <sz val="11"/>
        <color theme="1"/>
        <rFont val="Calibri"/>
        <family val="2"/>
        <scheme val="minor"/>
      </rPr>
      <t>"Determining Statistical Significance for OMS Data: Step-by-Step Guide"</t>
    </r>
  </si>
  <si>
    <t>This Excel Workbook is designed to be used in the analysis of Maryland Behavioral Health Administration Outcomes Measurement System (OMS) data.</t>
  </si>
  <si>
    <t xml:space="preserve">Very much </t>
  </si>
  <si>
    <t>Quite a bit</t>
  </si>
  <si>
    <t xml:space="preserve">Somewhat </t>
  </si>
  <si>
    <t>A little bit</t>
  </si>
  <si>
    <t>Not at all</t>
  </si>
  <si>
    <t>Q35-38. Individuals answering "Often" or "Always" to Q35-38 (PIT)</t>
  </si>
  <si>
    <t>Q39. In the past six months, have you been arrested? (PIT)</t>
  </si>
  <si>
    <t>Q40. In the past six months, have you been in either jail or prison? (PIT)</t>
  </si>
  <si>
    <t>Q41.  Are you currently employed? (PIT)</t>
  </si>
  <si>
    <t>Q41/42. Are you currently employed or have you been employed in the past 6 months? (PIT)</t>
  </si>
  <si>
    <t>Q43. How many hours a week (do/did) you usually work? (PIT)</t>
  </si>
  <si>
    <t>Q44. In general, how satisfied (are/were) you with this job? (PIT)</t>
  </si>
  <si>
    <t>Very much</t>
  </si>
  <si>
    <t>Somewhat</t>
  </si>
  <si>
    <t xml:space="preserve">Not at all </t>
  </si>
  <si>
    <t>Q45. Do you smoke cigarettes? (PIT)</t>
  </si>
  <si>
    <r>
      <t>Q46.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How many cigarettes do you smoke per day? (PIT)</t>
    </r>
  </si>
  <si>
    <t>Q48. Would you say in general your health is: (PIT)</t>
  </si>
  <si>
    <t>Q49-50. Calculate Body Mass Index (BMI) using height and weight (PIT)</t>
  </si>
  <si>
    <t>Q47. In the past month did you use any of the following tobacco products? (PIT)</t>
  </si>
  <si>
    <t>Anys</t>
  </si>
  <si>
    <t>Nones</t>
  </si>
  <si>
    <t>Total (Counts)</t>
  </si>
  <si>
    <t>None of these</t>
  </si>
  <si>
    <t>Any</t>
  </si>
  <si>
    <r>
      <t> </t>
    </r>
    <r>
      <rPr>
        <sz val="11"/>
        <color theme="1"/>
        <rFont val="Calibri"/>
        <family val="2"/>
        <scheme val="minor"/>
      </rPr>
      <t xml:space="preserve">  III.           Step-by-step instructions for completing the worksheets within  the Workbooks. </t>
    </r>
  </si>
  <si>
    <t>Yellow Area:  Fill in BOTH "None of these" AND "Total (Counts)", which is from the "Counts" tab in the Datamart. The workbook will automatically fill in "Any" values</t>
  </si>
  <si>
    <t>One of the statistical tests used in this Workbook is a Chi-square test. A Chi-square test may not work if the</t>
  </si>
  <si>
    <t xml:space="preserve">sample size for a given item is small or if there is a small number of individuals providing a certain response </t>
  </si>
  <si>
    <t>to that item (for example, a small number of "Yes" or "No" responses). For counties and programs serving</t>
  </si>
  <si>
    <t>small numbers of clients, it is possible that the Chi-square test will therefore not work with some or all of their</t>
  </si>
  <si>
    <t xml:space="preserve">OMS data because the basic criteria for the test cannot be met. Unfortunately, there is no exact "cut off" that can </t>
  </si>
  <si>
    <t>be used to determine ahead of time whether or not the Chi-square will work, although a general rule of thumb</t>
  </si>
  <si>
    <t xml:space="preserve">is that any response category with 5 or less may prevent the test from working. In addition, it is possible that, </t>
  </si>
  <si>
    <t>even if all response categories are over 5, the calculation of the Chi-square may not be supported.</t>
  </si>
  <si>
    <t>Service Type:</t>
  </si>
  <si>
    <r>
      <t>It is specifically designed to be used with data from the OMS Datamart</t>
    </r>
    <r>
      <rPr>
        <sz val="11"/>
        <rFont val="Calibri"/>
        <family val="2"/>
        <scheme val="minor"/>
      </rPr>
      <t xml:space="preserve"> available at http://maryland.beaconhealthoptions.com/services/OMS_Welcome.html </t>
    </r>
  </si>
  <si>
    <t>Orange Area: Fill in service type, time frame and filter(s)</t>
  </si>
  <si>
    <t>This is a pdf document available on the Welcome page of the Datamart under the "Additional OMS Resources" tab and</t>
  </si>
  <si>
    <t>also on the Beacon Health Options website under "Behavioral Health Providers Menu - Outcomes Measurement System-OMS".</t>
  </si>
  <si>
    <t>OMS STATISTICAL SIGNIFICANCE WORKBOOK - ADULT POINT IN TIME (PIT) ANALYSIS [Most Recent Interview]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</si>
</sst>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2" fillId="3" borderId="0" xfId="0" applyFont="1" applyFill="1" applyProtection="1"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1" applyNumberFormat="1" applyFont="1" applyProtection="1">
      <protection hidden="1"/>
    </xf>
    <xf numFmtId="16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165" fontId="0" fillId="4" borderId="0" xfId="0" applyNumberFormat="1" applyFill="1" applyProtection="1">
      <protection hidden="1"/>
    </xf>
    <xf numFmtId="0" fontId="2" fillId="0" borderId="0" xfId="0" applyFont="1" applyFill="1" applyProtection="1">
      <protection hidden="1"/>
    </xf>
    <xf numFmtId="0" fontId="0" fillId="6" borderId="1" xfId="0" applyFill="1" applyBorder="1" applyProtection="1">
      <protection locked="0" hidden="1"/>
    </xf>
    <xf numFmtId="0" fontId="0" fillId="6" borderId="1" xfId="0" applyFill="1" applyBorder="1" applyAlignment="1" applyProtection="1">
      <alignment horizontal="left"/>
      <protection locked="0" hidden="1"/>
    </xf>
    <xf numFmtId="0" fontId="0" fillId="5" borderId="1" xfId="0" applyFill="1" applyBorder="1" applyAlignment="1" applyProtection="1">
      <alignment horizontal="center"/>
      <protection locked="0" hidden="1"/>
    </xf>
    <xf numFmtId="0" fontId="0" fillId="2" borderId="1" xfId="0" applyFill="1" applyBorder="1" applyProtection="1">
      <protection locked="0" hidden="1"/>
    </xf>
    <xf numFmtId="0" fontId="0" fillId="6" borderId="1" xfId="0" applyFill="1" applyBorder="1" applyAlignment="1" applyProtection="1">
      <protection locked="0" hidden="1"/>
    </xf>
    <xf numFmtId="0" fontId="7" fillId="0" borderId="0" xfId="0" applyFont="1"/>
    <xf numFmtId="0" fontId="2" fillId="0" borderId="0" xfId="0" applyFont="1"/>
    <xf numFmtId="0" fontId="0" fillId="0" borderId="0" xfId="0" applyFont="1"/>
    <xf numFmtId="0" fontId="10" fillId="0" borderId="0" xfId="0" applyFont="1" applyAlignment="1">
      <alignment horizontal="left" vertical="center" indent="5"/>
    </xf>
    <xf numFmtId="0" fontId="0" fillId="0" borderId="0" xfId="0" applyFont="1" applyAlignment="1">
      <alignment vertical="center"/>
    </xf>
    <xf numFmtId="0" fontId="11" fillId="0" borderId="0" xfId="0" applyFont="1"/>
    <xf numFmtId="0" fontId="0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0" fillId="7" borderId="2" xfId="0" applyFill="1" applyBorder="1" applyProtection="1">
      <protection hidden="1"/>
    </xf>
    <xf numFmtId="0" fontId="0" fillId="2" borderId="3" xfId="0" applyFill="1" applyBorder="1" applyProtection="1">
      <protection locked="0" hidden="1"/>
    </xf>
    <xf numFmtId="0" fontId="0" fillId="6" borderId="4" xfId="0" applyFill="1" applyBorder="1" applyAlignment="1" applyProtection="1">
      <protection locked="0" hidden="1"/>
    </xf>
    <xf numFmtId="0" fontId="8" fillId="6" borderId="1" xfId="0" applyFont="1" applyFill="1" applyBorder="1" applyProtection="1"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'Q1 Living Situation'!$B$7</c:f>
          <c:strCache>
            <c:ptCount val="1"/>
            <c:pt idx="0">
              <c:v>Q1. Where are you living now?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 Living Situation'!$G$16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Independent</c:v>
              </c:pt>
              <c:pt idx="1">
                <c:v>Community</c:v>
              </c:pt>
              <c:pt idx="2">
                <c:v>Institutional</c:v>
              </c:pt>
              <c:pt idx="3">
                <c:v>Homeless</c:v>
              </c:pt>
              <c:pt idx="4">
                <c:v>Other</c:v>
              </c:pt>
            </c:strLit>
          </c:cat>
          <c:val>
            <c:numRef>
              <c:f>'Q1 Living Situation'!$G$17:$G$21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E-44C9-A53A-DE973691E9B2}"/>
            </c:ext>
          </c:extLst>
        </c:ser>
        <c:ser>
          <c:idx val="1"/>
          <c:order val="1"/>
          <c:tx>
            <c:strRef>
              <c:f>'Q1 Living Situation'!$H$16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Independent</c:v>
              </c:pt>
              <c:pt idx="1">
                <c:v>Community</c:v>
              </c:pt>
              <c:pt idx="2">
                <c:v>Institutional</c:v>
              </c:pt>
              <c:pt idx="3">
                <c:v>Homeless</c:v>
              </c:pt>
              <c:pt idx="4">
                <c:v>Other</c:v>
              </c:pt>
            </c:strLit>
          </c:cat>
          <c:val>
            <c:numRef>
              <c:f>'Q1 Living Situation'!$H$17:$H$21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E-44C9-A53A-DE973691E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792320"/>
        <c:axId val="178793856"/>
      </c:barChart>
      <c:catAx>
        <c:axId val="178792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8793856"/>
        <c:crosses val="autoZero"/>
        <c:auto val="1"/>
        <c:lblAlgn val="ctr"/>
        <c:lblOffset val="100"/>
        <c:noMultiLvlLbl val="0"/>
      </c:catAx>
      <c:valAx>
        <c:axId val="17879385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78792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'Q43 Hours Work'!$B$7</c:f>
          <c:strCache>
            <c:ptCount val="1"/>
            <c:pt idx="0">
              <c:v>Q43. How many hours a week (do/did) you usually work?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'Q43 Hours Work'!$G$16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'Q43 Hours Work'!$F$17:$F$21</c:f>
              <c:strCache>
                <c:ptCount val="5"/>
                <c:pt idx="0">
                  <c:v>1 - 10 hours</c:v>
                </c:pt>
                <c:pt idx="1">
                  <c:v>11 - 20 hours</c:v>
                </c:pt>
                <c:pt idx="2">
                  <c:v>21 - 30 hours</c:v>
                </c:pt>
                <c:pt idx="3">
                  <c:v>31 - 40 hours</c:v>
                </c:pt>
                <c:pt idx="4">
                  <c:v>40+ hours</c:v>
                </c:pt>
              </c:strCache>
            </c:strRef>
          </c:cat>
          <c:val>
            <c:numRef>
              <c:f>'Q43 Hours Work'!$G$17:$G$21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4-4F92-80B1-B9749F96D2DB}"/>
            </c:ext>
          </c:extLst>
        </c:ser>
        <c:ser>
          <c:idx val="1"/>
          <c:order val="1"/>
          <c:tx>
            <c:strRef>
              <c:f>'Q43 Hours Work'!$H$16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'Q43 Hours Work'!$F$17:$F$21</c:f>
              <c:strCache>
                <c:ptCount val="5"/>
                <c:pt idx="0">
                  <c:v>1 - 10 hours</c:v>
                </c:pt>
                <c:pt idx="1">
                  <c:v>11 - 20 hours</c:v>
                </c:pt>
                <c:pt idx="2">
                  <c:v>21 - 30 hours</c:v>
                </c:pt>
                <c:pt idx="3">
                  <c:v>31 - 40 hours</c:v>
                </c:pt>
                <c:pt idx="4">
                  <c:v>40+ hours</c:v>
                </c:pt>
              </c:strCache>
            </c:strRef>
          </c:cat>
          <c:val>
            <c:numRef>
              <c:f>'Q43 Hours Work'!$H$17:$H$21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A4-4F92-80B1-B9749F96D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93024"/>
        <c:axId val="182594560"/>
      </c:barChart>
      <c:catAx>
        <c:axId val="182593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594560"/>
        <c:crosses val="autoZero"/>
        <c:auto val="1"/>
        <c:lblAlgn val="ctr"/>
        <c:lblOffset val="100"/>
        <c:noMultiLvlLbl val="0"/>
      </c:catAx>
      <c:valAx>
        <c:axId val="18259456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2593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'Q44 Job Satisfaction'!$B$7</c:f>
          <c:strCache>
            <c:ptCount val="1"/>
            <c:pt idx="0">
              <c:v>Q44. In general, how satisfied (are/were) you with this job?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'Q44 Job Satisfaction'!$G$16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'Q44 Job Satisfaction'!$F$17:$F$21</c:f>
              <c:strCache>
                <c:ptCount val="5"/>
                <c:pt idx="0">
                  <c:v>Very much</c:v>
                </c:pt>
                <c:pt idx="1">
                  <c:v>Quite a bit</c:v>
                </c:pt>
                <c:pt idx="2">
                  <c:v>Somewhat</c:v>
                </c:pt>
                <c:pt idx="3">
                  <c:v>A little bit</c:v>
                </c:pt>
                <c:pt idx="4">
                  <c:v>Not at all </c:v>
                </c:pt>
              </c:strCache>
            </c:strRef>
          </c:cat>
          <c:val>
            <c:numRef>
              <c:f>'Q44 Job Satisfaction'!$G$17:$G$21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431-A2B2-37BD9F259238}"/>
            </c:ext>
          </c:extLst>
        </c:ser>
        <c:ser>
          <c:idx val="1"/>
          <c:order val="1"/>
          <c:tx>
            <c:strRef>
              <c:f>'Q44 Job Satisfaction'!$H$16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'Q44 Job Satisfaction'!$F$17:$F$21</c:f>
              <c:strCache>
                <c:ptCount val="5"/>
                <c:pt idx="0">
                  <c:v>Very much</c:v>
                </c:pt>
                <c:pt idx="1">
                  <c:v>Quite a bit</c:v>
                </c:pt>
                <c:pt idx="2">
                  <c:v>Somewhat</c:v>
                </c:pt>
                <c:pt idx="3">
                  <c:v>A little bit</c:v>
                </c:pt>
                <c:pt idx="4">
                  <c:v>Not at all </c:v>
                </c:pt>
              </c:strCache>
            </c:strRef>
          </c:cat>
          <c:val>
            <c:numRef>
              <c:f>'Q44 Job Satisfaction'!$H$17:$H$21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6-4431-A2B2-37BD9F259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821632"/>
        <c:axId val="184823168"/>
      </c:barChart>
      <c:catAx>
        <c:axId val="184821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823168"/>
        <c:crosses val="autoZero"/>
        <c:auto val="1"/>
        <c:lblAlgn val="ctr"/>
        <c:lblOffset val="100"/>
        <c:noMultiLvlLbl val="0"/>
      </c:catAx>
      <c:valAx>
        <c:axId val="184823168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4821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'Q45 Smoke Cigarettes'!$B$7</c:f>
          <c:strCache>
            <c:ptCount val="1"/>
            <c:pt idx="0">
              <c:v>Q45. Do you smoke cigarettes?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54541877711205"/>
          <c:y val="0.18811351706036744"/>
          <c:w val="0.73426825441886179"/>
          <c:h val="0.70053623505395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'Q45 Smoke Cigarettes'!$G$16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'Q45 Smoke Cigarettes'!$F$17:$F$18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'Q45 Smoke Cigarettes'!$G$17:$G$18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5-495D-B500-E5918CBCCEF2}"/>
            </c:ext>
          </c:extLst>
        </c:ser>
        <c:ser>
          <c:idx val="1"/>
          <c:order val="1"/>
          <c:tx>
            <c:strRef>
              <c:f>'Q45 Smoke Cigarettes'!$H$16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'Q45 Smoke Cigarettes'!$F$17:$F$18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'Q45 Smoke Cigarettes'!$H$17:$H$18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5-495D-B500-E5918CBCC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23712"/>
        <c:axId val="184733696"/>
      </c:barChart>
      <c:catAx>
        <c:axId val="184723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733696"/>
        <c:crosses val="autoZero"/>
        <c:auto val="1"/>
        <c:lblAlgn val="ctr"/>
        <c:lblOffset val="100"/>
        <c:noMultiLvlLbl val="0"/>
      </c:catAx>
      <c:valAx>
        <c:axId val="18473369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4723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'Q46 Cigarettes Per Day'!$B$7</c:f>
          <c:strCache>
            <c:ptCount val="1"/>
            <c:pt idx="0">
              <c:v>Q46. How many cigarettes do you smoke per day?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'Q46 Cigarettes Per Day'!$G$16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'Q46 Cigarettes Per Day'!$F$17:$F$21</c:f>
              <c:strCache>
                <c:ptCount val="5"/>
                <c:pt idx="0">
                  <c:v>Do not smoke every day</c:v>
                </c:pt>
                <c:pt idx="1">
                  <c:v>1 - 10</c:v>
                </c:pt>
                <c:pt idx="2">
                  <c:v>11 - 20</c:v>
                </c:pt>
                <c:pt idx="3">
                  <c:v>21 - 30</c:v>
                </c:pt>
                <c:pt idx="4">
                  <c:v>30+</c:v>
                </c:pt>
              </c:strCache>
            </c:strRef>
          </c:cat>
          <c:val>
            <c:numRef>
              <c:f>'Q46 Cigarettes Per Day'!$G$17:$G$21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2-447A-B740-1B92329D7E5D}"/>
            </c:ext>
          </c:extLst>
        </c:ser>
        <c:ser>
          <c:idx val="1"/>
          <c:order val="1"/>
          <c:tx>
            <c:strRef>
              <c:f>'Q46 Cigarettes Per Day'!$H$16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'Q46 Cigarettes Per Day'!$F$17:$F$21</c:f>
              <c:strCache>
                <c:ptCount val="5"/>
                <c:pt idx="0">
                  <c:v>Do not smoke every day</c:v>
                </c:pt>
                <c:pt idx="1">
                  <c:v>1 - 10</c:v>
                </c:pt>
                <c:pt idx="2">
                  <c:v>11 - 20</c:v>
                </c:pt>
                <c:pt idx="3">
                  <c:v>21 - 30</c:v>
                </c:pt>
                <c:pt idx="4">
                  <c:v>30+</c:v>
                </c:pt>
              </c:strCache>
            </c:strRef>
          </c:cat>
          <c:val>
            <c:numRef>
              <c:f>'Q46 Cigarettes Per Day'!$H$17:$H$21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2-447A-B740-1B92329D7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73248"/>
        <c:axId val="184783232"/>
      </c:barChart>
      <c:catAx>
        <c:axId val="184773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783232"/>
        <c:crosses val="autoZero"/>
        <c:auto val="1"/>
        <c:lblAlgn val="ctr"/>
        <c:lblOffset val="100"/>
        <c:noMultiLvlLbl val="0"/>
      </c:catAx>
      <c:valAx>
        <c:axId val="184783232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4773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aseline="0"/>
              <a:t>Q47. In the past month did you use any of the following tobacco products? (PIT)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13941912857139E-2"/>
          <c:y val="0.22518437957686224"/>
          <c:w val="0.75675245894099041"/>
          <c:h val="0.68254433665405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'Q47 Other Tobacco Products'!$G$16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'Q47 Other Tobacco Products'!$F$17:$F$18</c:f>
              <c:strCache>
                <c:ptCount val="2"/>
                <c:pt idx="0">
                  <c:v>None of these</c:v>
                </c:pt>
                <c:pt idx="1">
                  <c:v>Any</c:v>
                </c:pt>
              </c:strCache>
            </c:strRef>
          </c:cat>
          <c:val>
            <c:numRef>
              <c:f>'Q47 Other Tobacco Products'!$G$17:$G$18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7-46E9-8785-69D956E922D0}"/>
            </c:ext>
          </c:extLst>
        </c:ser>
        <c:ser>
          <c:idx val="1"/>
          <c:order val="1"/>
          <c:tx>
            <c:strRef>
              <c:f>'Q47 Other Tobacco Products'!$H$16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'Q47 Other Tobacco Products'!$F$17:$F$18</c:f>
              <c:strCache>
                <c:ptCount val="2"/>
                <c:pt idx="0">
                  <c:v>None of these</c:v>
                </c:pt>
                <c:pt idx="1">
                  <c:v>Any</c:v>
                </c:pt>
              </c:strCache>
            </c:strRef>
          </c:cat>
          <c:val>
            <c:numRef>
              <c:f>'Q47 Other Tobacco Products'!$H$17:$H$18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7-46E9-8785-69D956E92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596928"/>
        <c:axId val="185598720"/>
      </c:barChart>
      <c:catAx>
        <c:axId val="185596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598720"/>
        <c:crosses val="autoZero"/>
        <c:auto val="1"/>
        <c:lblAlgn val="ctr"/>
        <c:lblOffset val="100"/>
        <c:noMultiLvlLbl val="0"/>
      </c:catAx>
      <c:valAx>
        <c:axId val="18559872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5596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'Q48 General Health'!$B$7</c:f>
          <c:strCache>
            <c:ptCount val="1"/>
            <c:pt idx="0">
              <c:v>Q48. Would you say in general your health is: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'Q48 General Health'!$G$16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'Q48 General Health'!$F$17:$F$21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'Q48 General Health'!$G$17:$G$21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6-41C1-9AFE-99EA0C1B9C46}"/>
            </c:ext>
          </c:extLst>
        </c:ser>
        <c:ser>
          <c:idx val="1"/>
          <c:order val="1"/>
          <c:tx>
            <c:strRef>
              <c:f>'Q48 General Health'!$H$16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'Q48 General Health'!$F$17:$F$21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'Q48 General Health'!$H$17:$H$21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6-41C1-9AFE-99EA0C1B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50560"/>
        <c:axId val="185730176"/>
      </c:barChart>
      <c:catAx>
        <c:axId val="185650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730176"/>
        <c:crosses val="autoZero"/>
        <c:auto val="1"/>
        <c:lblAlgn val="ctr"/>
        <c:lblOffset val="100"/>
        <c:noMultiLvlLbl val="0"/>
      </c:catAx>
      <c:valAx>
        <c:axId val="18573017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5650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'Q49-50 Body Mass Index (BMI)'!$B$7</c:f>
          <c:strCache>
            <c:ptCount val="1"/>
            <c:pt idx="0">
              <c:v>Q49-50. Calculate Body Mass Index (BMI) using height and weight (PIT)</c:v>
            </c:pt>
          </c:strCache>
        </c:strRef>
      </c:tx>
      <c:overlay val="0"/>
      <c:txPr>
        <a:bodyPr/>
        <a:lstStyle/>
        <a:p>
          <a:pPr algn="ctr"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'Q49-50 Body Mass Index (BMI)'!$G$16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'Q49-50 Body Mass Index (BMI)'!$F$17:$F$21</c:f>
              <c:strCache>
                <c:ptCount val="5"/>
                <c:pt idx="0">
                  <c:v>Normal</c:v>
                </c:pt>
                <c:pt idx="1">
                  <c:v>Underweight</c:v>
                </c:pt>
                <c:pt idx="2">
                  <c:v>Overweight</c:v>
                </c:pt>
                <c:pt idx="3">
                  <c:v>Obese</c:v>
                </c:pt>
                <c:pt idx="4">
                  <c:v>Total</c:v>
                </c:pt>
              </c:strCache>
            </c:strRef>
          </c:cat>
          <c:val>
            <c:numRef>
              <c:f>'Q49-50 Body Mass Index (BMI)'!$G$17:$G$20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C-426A-9959-0F841CD69885}"/>
            </c:ext>
          </c:extLst>
        </c:ser>
        <c:ser>
          <c:idx val="1"/>
          <c:order val="1"/>
          <c:tx>
            <c:strRef>
              <c:f>'Q49-50 Body Mass Index (BMI)'!$H$16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'Q49-50 Body Mass Index (BMI)'!$F$17:$F$21</c:f>
              <c:strCache>
                <c:ptCount val="5"/>
                <c:pt idx="0">
                  <c:v>Normal</c:v>
                </c:pt>
                <c:pt idx="1">
                  <c:v>Underweight</c:v>
                </c:pt>
                <c:pt idx="2">
                  <c:v>Overweight</c:v>
                </c:pt>
                <c:pt idx="3">
                  <c:v>Obese</c:v>
                </c:pt>
                <c:pt idx="4">
                  <c:v>Total</c:v>
                </c:pt>
              </c:strCache>
            </c:strRef>
          </c:cat>
          <c:val>
            <c:numRef>
              <c:f>'Q49-50 Body Mass Index (BMI)'!$H$17:$H$20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C-426A-9959-0F841CD69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24320"/>
        <c:axId val="186025856"/>
      </c:barChart>
      <c:catAx>
        <c:axId val="18602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6025856"/>
        <c:crosses val="autoZero"/>
        <c:auto val="1"/>
        <c:lblAlgn val="ctr"/>
        <c:lblOffset val="100"/>
        <c:noMultiLvlLbl val="0"/>
      </c:catAx>
      <c:valAx>
        <c:axId val="18602585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6024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'Q2 Living Satisfaction'!$B$7</c:f>
          <c:strCache>
            <c:ptCount val="1"/>
            <c:pt idx="0">
              <c:v>Q2. In general, how satisfied are you with where you currently live? (PIT)</c:v>
            </c:pt>
          </c:strCache>
        </c:strRef>
      </c:tx>
      <c:overlay val="0"/>
      <c:txPr>
        <a:bodyPr/>
        <a:lstStyle/>
        <a:p>
          <a:pPr>
            <a:defRPr sz="1600">
              <a:latin typeface="+mn-lt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 Living Satisfaction'!$G$16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'Q2 Living Satisfaction'!$F$17:$F$21</c:f>
              <c:strCache>
                <c:ptCount val="5"/>
                <c:pt idx="0">
                  <c:v>Very much </c:v>
                </c:pt>
                <c:pt idx="1">
                  <c:v>Quite a bit</c:v>
                </c:pt>
                <c:pt idx="2">
                  <c:v>Somewhat </c:v>
                </c:pt>
                <c:pt idx="3">
                  <c:v>A little bit</c:v>
                </c:pt>
                <c:pt idx="4">
                  <c:v>Not at all</c:v>
                </c:pt>
              </c:strCache>
            </c:strRef>
          </c:cat>
          <c:val>
            <c:numRef>
              <c:f>'Q2 Living Satisfaction'!$G$17:$G$21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F-4123-A52A-EAED13CE3687}"/>
            </c:ext>
          </c:extLst>
        </c:ser>
        <c:ser>
          <c:idx val="1"/>
          <c:order val="1"/>
          <c:tx>
            <c:strRef>
              <c:f>'Q2 Living Satisfaction'!$H$16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'Q2 Living Satisfaction'!$F$17:$F$21</c:f>
              <c:strCache>
                <c:ptCount val="5"/>
                <c:pt idx="0">
                  <c:v>Very much </c:v>
                </c:pt>
                <c:pt idx="1">
                  <c:v>Quite a bit</c:v>
                </c:pt>
                <c:pt idx="2">
                  <c:v>Somewhat </c:v>
                </c:pt>
                <c:pt idx="3">
                  <c:v>A little bit</c:v>
                </c:pt>
                <c:pt idx="4">
                  <c:v>Not at all</c:v>
                </c:pt>
              </c:strCache>
            </c:strRef>
          </c:cat>
          <c:val>
            <c:numRef>
              <c:f>'Q2 Living Satisfaction'!$H$17:$H$21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F-4123-A52A-EAED13CE3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89088"/>
        <c:axId val="182894976"/>
      </c:barChart>
      <c:catAx>
        <c:axId val="182889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894976"/>
        <c:crosses val="autoZero"/>
        <c:auto val="1"/>
        <c:lblAlgn val="ctr"/>
        <c:lblOffset val="100"/>
        <c:noMultiLvlLbl val="0"/>
      </c:catAx>
      <c:valAx>
        <c:axId val="18289497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2889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'Q3 Homelessness'!$B$7</c:f>
          <c:strCache>
            <c:ptCount val="1"/>
            <c:pt idx="0">
              <c:v>Q3. Have you been homeless at all in the past six months?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 Homelessness'!$G$16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 Homelessness'!$F$17:$F$18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'Q3 Homelessness'!$G$17:$G$18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6-4B28-9CDE-D787D0AE063F}"/>
            </c:ext>
          </c:extLst>
        </c:ser>
        <c:ser>
          <c:idx val="1"/>
          <c:order val="1"/>
          <c:tx>
            <c:strRef>
              <c:f>'Q3 Homelessness'!$H$16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 Homelessness'!$F$17:$F$18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'Q3 Homelessness'!$H$17:$H$18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66-4B28-9CDE-D787D0AE0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26336"/>
        <c:axId val="182952704"/>
      </c:barChart>
      <c:catAx>
        <c:axId val="182926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952704"/>
        <c:crosses val="autoZero"/>
        <c:auto val="1"/>
        <c:lblAlgn val="ctr"/>
        <c:lblOffset val="100"/>
        <c:noMultiLvlLbl val="0"/>
      </c:catAx>
      <c:valAx>
        <c:axId val="18295270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2926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'Q35-38 Substance Use'!$B$7:$E$7</c:f>
          <c:strCache>
            <c:ptCount val="4"/>
            <c:pt idx="0">
              <c:v>Q35-38. Individuals answering "Often" or "Always" to Q35-38 (PIT)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'Q35-38 Substance Use'!$G$16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'Q35-38 Substance Use'!$F$17:$F$21</c:f>
              <c:strCache>
                <c:ptCount val="5"/>
                <c:pt idx="0">
                  <c:v>0"Often/Always"</c:v>
                </c:pt>
                <c:pt idx="1">
                  <c:v>1"Often/Always"</c:v>
                </c:pt>
                <c:pt idx="2">
                  <c:v>2"Often/Always"</c:v>
                </c:pt>
                <c:pt idx="3">
                  <c:v>3"Often/Always"</c:v>
                </c:pt>
                <c:pt idx="4">
                  <c:v>4"Often/Always"</c:v>
                </c:pt>
              </c:strCache>
            </c:strRef>
          </c:cat>
          <c:val>
            <c:numRef>
              <c:f>'Q35-38 Substance Use'!$G$17:$G$21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2-4A6C-BC8C-7698D112D538}"/>
            </c:ext>
          </c:extLst>
        </c:ser>
        <c:ser>
          <c:idx val="1"/>
          <c:order val="1"/>
          <c:tx>
            <c:strRef>
              <c:f>'Q35-38 Substance Use'!$H$16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'Q35-38 Substance Use'!$F$17:$F$21</c:f>
              <c:strCache>
                <c:ptCount val="5"/>
                <c:pt idx="0">
                  <c:v>0"Often/Always"</c:v>
                </c:pt>
                <c:pt idx="1">
                  <c:v>1"Often/Always"</c:v>
                </c:pt>
                <c:pt idx="2">
                  <c:v>2"Often/Always"</c:v>
                </c:pt>
                <c:pt idx="3">
                  <c:v>3"Often/Always"</c:v>
                </c:pt>
                <c:pt idx="4">
                  <c:v>4"Often/Always"</c:v>
                </c:pt>
              </c:strCache>
            </c:strRef>
          </c:cat>
          <c:val>
            <c:numRef>
              <c:f>'Q35-38 Substance Use'!$H$17:$H$21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B2-4A6C-BC8C-7698D112D5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574464"/>
        <c:axId val="183637120"/>
      </c:barChart>
      <c:catAx>
        <c:axId val="18257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637120"/>
        <c:crosses val="autoZero"/>
        <c:auto val="1"/>
        <c:lblAlgn val="ctr"/>
        <c:lblOffset val="100"/>
        <c:noMultiLvlLbl val="0"/>
      </c:catAx>
      <c:valAx>
        <c:axId val="18363712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2574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'Q14 Recovery Satisfaction'!$B$7</c:f>
          <c:strCache>
            <c:ptCount val="1"/>
            <c:pt idx="0">
              <c:v>Q4. Overall, how satisfied are you with your recovery?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 Recovery Satisfaction'!$G$16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'Q14 Recovery Satisfaction'!$F$17:$F$21</c:f>
              <c:strCache>
                <c:ptCount val="5"/>
                <c:pt idx="0">
                  <c:v>Very much </c:v>
                </c:pt>
                <c:pt idx="1">
                  <c:v>Quite a bit</c:v>
                </c:pt>
                <c:pt idx="2">
                  <c:v>Somewhat </c:v>
                </c:pt>
                <c:pt idx="3">
                  <c:v>A little bit</c:v>
                </c:pt>
                <c:pt idx="4">
                  <c:v>Not at all</c:v>
                </c:pt>
              </c:strCache>
            </c:strRef>
          </c:cat>
          <c:val>
            <c:numRef>
              <c:f>'Q14 Recovery Satisfaction'!$G$17:$G$21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B-4937-99FB-E97F7BB50BF1}"/>
            </c:ext>
          </c:extLst>
        </c:ser>
        <c:ser>
          <c:idx val="1"/>
          <c:order val="1"/>
          <c:tx>
            <c:strRef>
              <c:f>'Q14 Recovery Satisfaction'!$H$16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'Q14 Recovery Satisfaction'!$F$17:$F$21</c:f>
              <c:strCache>
                <c:ptCount val="5"/>
                <c:pt idx="0">
                  <c:v>Very much </c:v>
                </c:pt>
                <c:pt idx="1">
                  <c:v>Quite a bit</c:v>
                </c:pt>
                <c:pt idx="2">
                  <c:v>Somewhat </c:v>
                </c:pt>
                <c:pt idx="3">
                  <c:v>A little bit</c:v>
                </c:pt>
                <c:pt idx="4">
                  <c:v>Not at all</c:v>
                </c:pt>
              </c:strCache>
            </c:strRef>
          </c:cat>
          <c:val>
            <c:numRef>
              <c:f>'Q14 Recovery Satisfaction'!$H$17:$H$21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B-4937-99FB-E97F7BB5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49984"/>
        <c:axId val="182651520"/>
      </c:barChart>
      <c:catAx>
        <c:axId val="182649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651520"/>
        <c:crosses val="autoZero"/>
        <c:auto val="1"/>
        <c:lblAlgn val="ctr"/>
        <c:lblOffset val="100"/>
        <c:noMultiLvlLbl val="0"/>
      </c:catAx>
      <c:valAx>
        <c:axId val="18265152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2649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'Q39 Arrests'!$B$7</c:f>
          <c:strCache>
            <c:ptCount val="1"/>
            <c:pt idx="0">
              <c:v>Q39. In the past six months, have you been arrested?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'Q39 Arrests'!$G$16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'Q39 Arrests'!$F$17:$F$18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'Q39 Arrests'!$G$17:$G$18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7-479C-9DA3-5D3B9C9F2D25}"/>
            </c:ext>
          </c:extLst>
        </c:ser>
        <c:ser>
          <c:idx val="1"/>
          <c:order val="1"/>
          <c:tx>
            <c:strRef>
              <c:f>'Q39 Arrests'!$H$16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'Q39 Arrests'!$F$17:$F$18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'Q39 Arrests'!$H$17:$H$18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7-479C-9DA3-5D3B9C9F2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51904"/>
        <c:axId val="184253440"/>
      </c:barChart>
      <c:catAx>
        <c:axId val="18425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253440"/>
        <c:crosses val="autoZero"/>
        <c:auto val="1"/>
        <c:lblAlgn val="ctr"/>
        <c:lblOffset val="100"/>
        <c:noMultiLvlLbl val="0"/>
      </c:catAx>
      <c:valAx>
        <c:axId val="18425344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4251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'Q40 Jail'!$B$7</c:f>
          <c:strCache>
            <c:ptCount val="1"/>
            <c:pt idx="0">
              <c:v>Q40. In the past six months, have you been in either jail or prison?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'Q40 Jail'!$G$16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'Q40 Jail'!$F$17:$F$18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'Q40 Jail'!$G$17:$G$18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D-4CF7-BB2A-DCBF2A5066A0}"/>
            </c:ext>
          </c:extLst>
        </c:ser>
        <c:ser>
          <c:idx val="1"/>
          <c:order val="1"/>
          <c:tx>
            <c:strRef>
              <c:f>'Q40 Jail'!$H$16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'Q40 Jail'!$F$17:$F$18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'Q40 Jail'!$H$17:$H$18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D-4CF7-BB2A-DCBF2A506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12192"/>
        <c:axId val="184313728"/>
      </c:barChart>
      <c:catAx>
        <c:axId val="18431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313728"/>
        <c:crosses val="autoZero"/>
        <c:auto val="1"/>
        <c:lblAlgn val="ctr"/>
        <c:lblOffset val="100"/>
        <c:noMultiLvlLbl val="0"/>
      </c:catAx>
      <c:valAx>
        <c:axId val="184313728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4312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'Q41 Currently Employed'!$B$7</c:f>
          <c:strCache>
            <c:ptCount val="1"/>
            <c:pt idx="0">
              <c:v>Q41.  Are you currently employed?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'Q41 Currently Employed'!$G$16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'Q41 Currently Employed'!$F$17:$F$18</c:f>
              <c:strCache>
                <c:ptCount val="2"/>
                <c:pt idx="0">
                  <c:v>Yes</c:v>
                </c:pt>
                <c:pt idx="1">
                  <c:v>No </c:v>
                </c:pt>
              </c:strCache>
            </c:strRef>
          </c:cat>
          <c:val>
            <c:numRef>
              <c:f>'Q41 Currently Employed'!$G$17:$G$18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F-45E1-B757-DB007A55E7E4}"/>
            </c:ext>
          </c:extLst>
        </c:ser>
        <c:ser>
          <c:idx val="1"/>
          <c:order val="1"/>
          <c:tx>
            <c:strRef>
              <c:f>'Q41 Currently Employed'!$H$16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'Q41 Currently Employed'!$F$17:$F$18</c:f>
              <c:strCache>
                <c:ptCount val="2"/>
                <c:pt idx="0">
                  <c:v>Yes</c:v>
                </c:pt>
                <c:pt idx="1">
                  <c:v>No </c:v>
                </c:pt>
              </c:strCache>
            </c:strRef>
          </c:cat>
          <c:val>
            <c:numRef>
              <c:f>'Q41 Currently Employed'!$H$17:$H$18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F-45E1-B757-DB007A55E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735040"/>
        <c:axId val="183736576"/>
      </c:barChart>
      <c:catAx>
        <c:axId val="183735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736576"/>
        <c:crosses val="autoZero"/>
        <c:auto val="1"/>
        <c:lblAlgn val="ctr"/>
        <c:lblOffset val="100"/>
        <c:noMultiLvlLbl val="0"/>
      </c:catAx>
      <c:valAx>
        <c:axId val="18373657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3735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'Q41-42 Employed 6 M'!$B$7</c:f>
          <c:strCache>
            <c:ptCount val="1"/>
            <c:pt idx="0">
              <c:v>Q41/42. Are you currently employed or have you been employed in the past 6 months?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'Q41-42 Employed 6 M'!$G$16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'Q41-42 Employed 6 M'!$F$17:$F$18</c:f>
              <c:strCache>
                <c:ptCount val="2"/>
                <c:pt idx="0">
                  <c:v>Employed</c:v>
                </c:pt>
                <c:pt idx="1">
                  <c:v>Unemployed</c:v>
                </c:pt>
              </c:strCache>
            </c:strRef>
          </c:cat>
          <c:val>
            <c:numRef>
              <c:f>'Q41-42 Employed 6 M'!$G$17:$G$18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1-43D0-BE47-9999990772D8}"/>
            </c:ext>
          </c:extLst>
        </c:ser>
        <c:ser>
          <c:idx val="1"/>
          <c:order val="1"/>
          <c:tx>
            <c:strRef>
              <c:f>'Q41-42 Employed 6 M'!$H$16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'Q41-42 Employed 6 M'!$F$17:$F$18</c:f>
              <c:strCache>
                <c:ptCount val="2"/>
                <c:pt idx="0">
                  <c:v>Employed</c:v>
                </c:pt>
                <c:pt idx="1">
                  <c:v>Unemployed</c:v>
                </c:pt>
              </c:strCache>
            </c:strRef>
          </c:cat>
          <c:val>
            <c:numRef>
              <c:f>'Q41-42 Employed 6 M'!$H$17:$H$18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51-43D0-BE47-999999077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90784"/>
        <c:axId val="184392320"/>
      </c:barChart>
      <c:catAx>
        <c:axId val="184390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392320"/>
        <c:crosses val="autoZero"/>
        <c:auto val="1"/>
        <c:lblAlgn val="ctr"/>
        <c:lblOffset val="100"/>
        <c:noMultiLvlLbl val="0"/>
      </c:catAx>
      <c:valAx>
        <c:axId val="18439232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4390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27</xdr:row>
      <xdr:rowOff>9525</xdr:rowOff>
    </xdr:from>
    <xdr:to>
      <xdr:col>5</xdr:col>
      <xdr:colOff>9525</xdr:colOff>
      <xdr:row>52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685799</xdr:colOff>
      <xdr:row>53</xdr:row>
      <xdr:rowOff>0</xdr:rowOff>
    </xdr:from>
    <xdr:ext cx="4171949" cy="295273"/>
    <xdr:sp macro="" textlink="$B$12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904999" y="10134600"/>
          <a:ext cx="4171949" cy="295273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90ABAD62-B4A4-4A1B-A6CD-07A6E5885956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142874</xdr:colOff>
      <xdr:row>53</xdr:row>
      <xdr:rowOff>0</xdr:rowOff>
    </xdr:from>
    <xdr:ext cx="1019175" cy="295276"/>
    <xdr:sp macro="" textlink="$B$10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2874" y="10134600"/>
          <a:ext cx="1019175" cy="295276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D920747A-A35A-44BC-8BB8-C1C30247521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/>
        </a:p>
      </xdr:txBody>
    </xdr:sp>
    <xdr:clientData/>
  </xdr:oneCellAnchor>
  <xdr:oneCellAnchor>
    <xdr:from>
      <xdr:col>0</xdr:col>
      <xdr:colOff>1209675</xdr:colOff>
      <xdr:row>53</xdr:row>
      <xdr:rowOff>0</xdr:rowOff>
    </xdr:from>
    <xdr:ext cx="657225" cy="295276"/>
    <xdr:sp macro="" textlink="$B$11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209675" y="10134600"/>
          <a:ext cx="657225" cy="295276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2BE9614-3EE9-43F4-A737-5A4675F9446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27</xdr:row>
      <xdr:rowOff>0</xdr:rowOff>
    </xdr:from>
    <xdr:to>
      <xdr:col>5</xdr:col>
      <xdr:colOff>0</xdr:colOff>
      <xdr:row>51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819149</xdr:colOff>
      <xdr:row>53</xdr:row>
      <xdr:rowOff>0</xdr:rowOff>
    </xdr:from>
    <xdr:ext cx="4057649" cy="285750"/>
    <xdr:sp macro="" textlink="$B$12">
      <xdr:nvSpPr>
        <xdr:cNvPr id="7" name="Text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1990724" y="10134600"/>
          <a:ext cx="4057649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219074</xdr:colOff>
      <xdr:row>52</xdr:row>
      <xdr:rowOff>190499</xdr:rowOff>
    </xdr:from>
    <xdr:ext cx="1000125" cy="295275"/>
    <xdr:sp macro="" textlink="$B$10">
      <xdr:nvSpPr>
        <xdr:cNvPr id="8" name="TextBox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219074" y="10134599"/>
          <a:ext cx="1000125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A644B1A5-CD4F-4E1C-BA00-9126E4B542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104775</xdr:colOff>
      <xdr:row>53</xdr:row>
      <xdr:rowOff>0</xdr:rowOff>
    </xdr:from>
    <xdr:ext cx="666750" cy="295275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1276350" y="10134600"/>
          <a:ext cx="666750" cy="295275"/>
        </a:xfrm>
        <a:prstGeom prst="rect">
          <a:avLst/>
        </a:prstGeom>
        <a:noFill/>
        <a:ln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660F27A-EB34-4480-A115-6C7355218365}" type="TxLink"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Calibri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27</xdr:row>
      <xdr:rowOff>9524</xdr:rowOff>
    </xdr:from>
    <xdr:to>
      <xdr:col>5</xdr:col>
      <xdr:colOff>0</xdr:colOff>
      <xdr:row>52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581025</xdr:colOff>
      <xdr:row>53</xdr:row>
      <xdr:rowOff>0</xdr:rowOff>
    </xdr:from>
    <xdr:ext cx="4495800" cy="285750"/>
    <xdr:sp macro="" textlink="$B$12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1943100" y="10134600"/>
          <a:ext cx="4495800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152402</xdr:colOff>
      <xdr:row>53</xdr:row>
      <xdr:rowOff>0</xdr:rowOff>
    </xdr:from>
    <xdr:ext cx="1009648" cy="295275"/>
    <xdr:sp macro="" textlink="$B$10">
      <xdr:nvSpPr>
        <xdr:cNvPr id="8" name="TextBox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152402" y="10134600"/>
          <a:ext cx="1009648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003813C-97DF-442C-8A46-0E7797C21BB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1219199</xdr:colOff>
      <xdr:row>53</xdr:row>
      <xdr:rowOff>0</xdr:rowOff>
    </xdr:from>
    <xdr:ext cx="676275" cy="295275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1219199" y="10134600"/>
          <a:ext cx="676275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23</xdr:row>
      <xdr:rowOff>190498</xdr:rowOff>
    </xdr:from>
    <xdr:to>
      <xdr:col>5</xdr:col>
      <xdr:colOff>0</xdr:colOff>
      <xdr:row>41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752475</xdr:colOff>
      <xdr:row>42</xdr:row>
      <xdr:rowOff>190499</xdr:rowOff>
    </xdr:from>
    <xdr:ext cx="4133850" cy="295275"/>
    <xdr:sp macro="" textlink="$B$12">
      <xdr:nvSpPr>
        <xdr:cNvPr id="7" name="TextBox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1924050" y="8239124"/>
          <a:ext cx="4133850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152399</xdr:colOff>
      <xdr:row>42</xdr:row>
      <xdr:rowOff>190499</xdr:rowOff>
    </xdr:from>
    <xdr:ext cx="1019175" cy="295275"/>
    <xdr:sp macro="" textlink="$B$10">
      <xdr:nvSpPr>
        <xdr:cNvPr id="8" name="TextBox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152399" y="8239124"/>
          <a:ext cx="1019175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1A1CC208-6389-47A5-A9B0-D98B66DE051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57149</xdr:colOff>
      <xdr:row>43</xdr:row>
      <xdr:rowOff>0</xdr:rowOff>
    </xdr:from>
    <xdr:ext cx="647701" cy="295275"/>
    <xdr:sp macro="" textlink="$B$11">
      <xdr:nvSpPr>
        <xdr:cNvPr id="6" name="TextBox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1228724" y="8239125"/>
          <a:ext cx="647701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27</xdr:row>
      <xdr:rowOff>9525</xdr:rowOff>
    </xdr:from>
    <xdr:to>
      <xdr:col>5</xdr:col>
      <xdr:colOff>0</xdr:colOff>
      <xdr:row>51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485775</xdr:colOff>
      <xdr:row>52</xdr:row>
      <xdr:rowOff>190499</xdr:rowOff>
    </xdr:from>
    <xdr:ext cx="4133849" cy="276225"/>
    <xdr:sp macro="" textlink="$B$12">
      <xdr:nvSpPr>
        <xdr:cNvPr id="7" name="TextBox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1981200" y="10134599"/>
          <a:ext cx="4133849" cy="27622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180974</xdr:colOff>
      <xdr:row>53</xdr:row>
      <xdr:rowOff>0</xdr:rowOff>
    </xdr:from>
    <xdr:ext cx="1057275" cy="285750"/>
    <xdr:sp macro="" textlink="$B$10">
      <xdr:nvSpPr>
        <xdr:cNvPr id="8" name="TextBox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180974" y="10134600"/>
          <a:ext cx="1057275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0FE2BFC1-062B-48CB-8496-5FDA58E1C1A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4</xdr:col>
      <xdr:colOff>133350</xdr:colOff>
      <xdr:row>182</xdr:row>
      <xdr:rowOff>85725</xdr:rowOff>
    </xdr:from>
    <xdr:ext cx="790576" cy="295275"/>
    <xdr:sp macro="" textlink="$B$11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4781550" y="32508825"/>
          <a:ext cx="790576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1285874</xdr:colOff>
      <xdr:row>53</xdr:row>
      <xdr:rowOff>1</xdr:rowOff>
    </xdr:from>
    <xdr:ext cx="657226" cy="285750"/>
    <xdr:sp macro="" textlink="$B$11">
      <xdr:nvSpPr>
        <xdr:cNvPr id="11" name="TextBox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1285874" y="10134601"/>
          <a:ext cx="657226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24</xdr:row>
      <xdr:rowOff>0</xdr:rowOff>
    </xdr:from>
    <xdr:to>
      <xdr:col>5</xdr:col>
      <xdr:colOff>0</xdr:colOff>
      <xdr:row>42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43</xdr:row>
      <xdr:rowOff>0</xdr:rowOff>
    </xdr:from>
    <xdr:to>
      <xdr:col>1</xdr:col>
      <xdr:colOff>9524</xdr:colOff>
      <xdr:row>44</xdr:row>
      <xdr:rowOff>104775</xdr:rowOff>
    </xdr:to>
    <xdr:sp macro="" textlink="$B$10">
      <xdr:nvSpPr>
        <xdr:cNvPr id="10" name="TextBox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190500" y="8239125"/>
          <a:ext cx="1009649" cy="2952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FF2A1A-FEF7-4559-83FE-3FE35480A73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twoCellAnchor>
  <xdr:twoCellAnchor>
    <xdr:from>
      <xdr:col>1</xdr:col>
      <xdr:colOff>790575</xdr:colOff>
      <xdr:row>43</xdr:row>
      <xdr:rowOff>0</xdr:rowOff>
    </xdr:from>
    <xdr:to>
      <xdr:col>4</xdr:col>
      <xdr:colOff>1666875</xdr:colOff>
      <xdr:row>44</xdr:row>
      <xdr:rowOff>104775</xdr:rowOff>
    </xdr:to>
    <xdr:sp macro="" textlink="B12">
      <xdr:nvSpPr>
        <xdr:cNvPr id="11" name="Rectangle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1981200" y="8239125"/>
          <a:ext cx="4057650" cy="295275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A730212E-129F-4D63-B40B-60759505D5D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 </a:t>
          </a:fld>
          <a:endParaRPr lang="en-US" sz="1100"/>
        </a:p>
      </xdr:txBody>
    </xdr:sp>
    <xdr:clientData/>
  </xdr:twoCellAnchor>
  <xdr:oneCellAnchor>
    <xdr:from>
      <xdr:col>1</xdr:col>
      <xdr:colOff>57149</xdr:colOff>
      <xdr:row>43</xdr:row>
      <xdr:rowOff>0</xdr:rowOff>
    </xdr:from>
    <xdr:ext cx="685801" cy="295275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1247774" y="8239125"/>
          <a:ext cx="685801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27</xdr:row>
      <xdr:rowOff>19050</xdr:rowOff>
    </xdr:from>
    <xdr:to>
      <xdr:col>5</xdr:col>
      <xdr:colOff>9525</xdr:colOff>
      <xdr:row>52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866775</xdr:colOff>
      <xdr:row>53</xdr:row>
      <xdr:rowOff>0</xdr:rowOff>
    </xdr:from>
    <xdr:ext cx="3933824" cy="285751"/>
    <xdr:sp macro="" textlink="$B$12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2038350" y="10134600"/>
          <a:ext cx="3933824" cy="285751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238125</xdr:colOff>
      <xdr:row>52</xdr:row>
      <xdr:rowOff>190499</xdr:rowOff>
    </xdr:from>
    <xdr:ext cx="1019175" cy="295275"/>
    <xdr:sp macro="" textlink="$B$10">
      <xdr:nvSpPr>
        <xdr:cNvPr id="8" name="TextBox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/>
      </xdr:nvSpPr>
      <xdr:spPr>
        <a:xfrm>
          <a:off x="238125" y="10134599"/>
          <a:ext cx="1019175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A46C3A0B-7E3A-446C-B442-85F2A9AB2F06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133349</xdr:colOff>
      <xdr:row>53</xdr:row>
      <xdr:rowOff>0</xdr:rowOff>
    </xdr:from>
    <xdr:ext cx="685801" cy="295275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304924" y="10134600"/>
          <a:ext cx="685801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26</xdr:row>
      <xdr:rowOff>0</xdr:rowOff>
    </xdr:from>
    <xdr:to>
      <xdr:col>5</xdr:col>
      <xdr:colOff>2</xdr:colOff>
      <xdr:row>49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809625</xdr:colOff>
      <xdr:row>50</xdr:row>
      <xdr:rowOff>0</xdr:rowOff>
    </xdr:from>
    <xdr:ext cx="4067175" cy="2857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1981200" y="9572625"/>
          <a:ext cx="4067175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 </a:t>
          </a:r>
        </a:p>
      </xdr:txBody>
    </xdr:sp>
    <xdr:clientData/>
  </xdr:oneCellAnchor>
  <xdr:oneCellAnchor>
    <xdr:from>
      <xdr:col>0</xdr:col>
      <xdr:colOff>209551</xdr:colOff>
      <xdr:row>49</xdr:row>
      <xdr:rowOff>190499</xdr:rowOff>
    </xdr:from>
    <xdr:ext cx="1019174" cy="295275"/>
    <xdr:sp macro="" textlink="$B$10">
      <xdr:nvSpPr>
        <xdr:cNvPr id="9" name="TextBox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/>
      </xdr:nvSpPr>
      <xdr:spPr>
        <a:xfrm>
          <a:off x="209551" y="9572624"/>
          <a:ext cx="1019174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12BB27D-5011-474A-B073-2068A013A0A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104774</xdr:colOff>
      <xdr:row>50</xdr:row>
      <xdr:rowOff>0</xdr:rowOff>
    </xdr:from>
    <xdr:ext cx="657226" cy="295275"/>
    <xdr:sp macro="" textlink="$B$11">
      <xdr:nvSpPr>
        <xdr:cNvPr id="8" name="TextBox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 txBox="1"/>
      </xdr:nvSpPr>
      <xdr:spPr>
        <a:xfrm>
          <a:off x="1276349" y="9572625"/>
          <a:ext cx="657226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27</xdr:row>
      <xdr:rowOff>9524</xdr:rowOff>
    </xdr:from>
    <xdr:to>
      <xdr:col>5</xdr:col>
      <xdr:colOff>0</xdr:colOff>
      <xdr:row>52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704850</xdr:colOff>
      <xdr:row>53</xdr:row>
      <xdr:rowOff>1</xdr:rowOff>
    </xdr:from>
    <xdr:ext cx="3962400" cy="295274"/>
    <xdr:sp macro="" textlink="$B$12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924050" y="10134601"/>
          <a:ext cx="3962400" cy="295274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180975</xdr:colOff>
      <xdr:row>53</xdr:row>
      <xdr:rowOff>0</xdr:rowOff>
    </xdr:from>
    <xdr:ext cx="1000125" cy="304800"/>
    <xdr:sp macro="" textlink="$B$10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80975" y="10134600"/>
          <a:ext cx="1000125" cy="30480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823F2BCE-C6AB-4CA9-8C21-35048BA09CC7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9524</xdr:colOff>
      <xdr:row>53</xdr:row>
      <xdr:rowOff>0</xdr:rowOff>
    </xdr:from>
    <xdr:ext cx="657225" cy="295275"/>
    <xdr:sp macro="" textlink="$B$11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28724" y="10134600"/>
          <a:ext cx="657225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24</xdr:row>
      <xdr:rowOff>9525</xdr:rowOff>
    </xdr:from>
    <xdr:to>
      <xdr:col>5</xdr:col>
      <xdr:colOff>9525</xdr:colOff>
      <xdr:row>42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895350</xdr:colOff>
      <xdr:row>43</xdr:row>
      <xdr:rowOff>0</xdr:rowOff>
    </xdr:from>
    <xdr:ext cx="3971924" cy="285750"/>
    <xdr:sp macro="" textlink="$B$12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076450" y="8239125"/>
          <a:ext cx="3971924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l"/>
            <a:t> </a:t>
          </a:fld>
          <a:endParaRPr lang="en-US" sz="1100"/>
        </a:p>
      </xdr:txBody>
    </xdr:sp>
    <xdr:clientData/>
  </xdr:oneCellAnchor>
  <xdr:oneCellAnchor>
    <xdr:from>
      <xdr:col>0</xdr:col>
      <xdr:colOff>257175</xdr:colOff>
      <xdr:row>43</xdr:row>
      <xdr:rowOff>0</xdr:rowOff>
    </xdr:from>
    <xdr:ext cx="1019175" cy="285750"/>
    <xdr:sp macro="" textlink="$B$10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57175" y="8239125"/>
          <a:ext cx="1019175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D3D6BB0D-5FC2-44CD-BE6A-8B87F4B0BA2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142875</xdr:colOff>
      <xdr:row>43</xdr:row>
      <xdr:rowOff>0</xdr:rowOff>
    </xdr:from>
    <xdr:ext cx="704850" cy="295276"/>
    <xdr:sp macro="" textlink="$B$11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323975" y="8239125"/>
          <a:ext cx="704850" cy="295276"/>
        </a:xfrm>
        <a:prstGeom prst="rect">
          <a:avLst/>
        </a:prstGeom>
        <a:noFill/>
        <a:ln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660F27A-EB34-4480-A115-6C7355218365}" type="TxLink"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Calibri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171452</xdr:colOff>
      <xdr:row>27</xdr:row>
      <xdr:rowOff>9524</xdr:rowOff>
    </xdr:from>
    <xdr:to>
      <xdr:col>5</xdr:col>
      <xdr:colOff>0</xdr:colOff>
      <xdr:row>51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53</xdr:row>
      <xdr:rowOff>1</xdr:rowOff>
    </xdr:from>
    <xdr:to>
      <xdr:col>0</xdr:col>
      <xdr:colOff>1162050</xdr:colOff>
      <xdr:row>54</xdr:row>
      <xdr:rowOff>95251</xdr:rowOff>
    </xdr:to>
    <xdr:sp macro="" textlink="$B$10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52400" y="10096501"/>
          <a:ext cx="1009650" cy="285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8A3C87C-A341-4530-A8FE-D0AB7B2EAA7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twoCellAnchor>
  <xdr:twoCellAnchor>
    <xdr:from>
      <xdr:col>1</xdr:col>
      <xdr:colOff>714374</xdr:colOff>
      <xdr:row>53</xdr:row>
      <xdr:rowOff>1</xdr:rowOff>
    </xdr:from>
    <xdr:to>
      <xdr:col>4</xdr:col>
      <xdr:colOff>1971673</xdr:colOff>
      <xdr:row>54</xdr:row>
      <xdr:rowOff>95251</xdr:rowOff>
    </xdr:to>
    <xdr:sp macro="" textlink="$B$12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952624" y="10096501"/>
          <a:ext cx="4495799" cy="285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DF12A88-6BF0-41CE-BED7-2F8A0C4A4C0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twoCellAnchor>
  <xdr:oneCellAnchor>
    <xdr:from>
      <xdr:col>0</xdr:col>
      <xdr:colOff>1209674</xdr:colOff>
      <xdr:row>53</xdr:row>
      <xdr:rowOff>1</xdr:rowOff>
    </xdr:from>
    <xdr:ext cx="657225" cy="285750"/>
    <xdr:sp macro="" textlink="$B$11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209674" y="10096501"/>
          <a:ext cx="657225" cy="285750"/>
        </a:xfrm>
        <a:prstGeom prst="rect">
          <a:avLst/>
        </a:prstGeom>
        <a:noFill/>
        <a:ln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660F27A-EB34-4480-A115-6C7355218365}" type="TxLink"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Calibri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171448</xdr:colOff>
      <xdr:row>27</xdr:row>
      <xdr:rowOff>9526</xdr:rowOff>
    </xdr:from>
    <xdr:to>
      <xdr:col>5</xdr:col>
      <xdr:colOff>9525</xdr:colOff>
      <xdr:row>52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495300</xdr:colOff>
      <xdr:row>53</xdr:row>
      <xdr:rowOff>0</xdr:rowOff>
    </xdr:from>
    <xdr:ext cx="4181474" cy="285750"/>
    <xdr:sp macro="" textlink="$B$12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905000" y="10134600"/>
          <a:ext cx="4181474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171451</xdr:colOff>
      <xdr:row>53</xdr:row>
      <xdr:rowOff>1</xdr:rowOff>
    </xdr:from>
    <xdr:ext cx="1000123" cy="285750"/>
    <xdr:sp macro="" textlink="$B$10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71451" y="10134601"/>
          <a:ext cx="1000123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E32B7519-7F0F-4123-9D74-C5C319B99346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1219200</xdr:colOff>
      <xdr:row>53</xdr:row>
      <xdr:rowOff>1</xdr:rowOff>
    </xdr:from>
    <xdr:ext cx="647701" cy="285750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219200" y="10134601"/>
          <a:ext cx="647701" cy="285750"/>
        </a:xfrm>
        <a:prstGeom prst="rect">
          <a:avLst/>
        </a:prstGeom>
        <a:noFill/>
        <a:ln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660F27A-EB34-4480-A115-6C7355218365}" type="TxLink"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Calibri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24</xdr:row>
      <xdr:rowOff>9524</xdr:rowOff>
    </xdr:from>
    <xdr:to>
      <xdr:col>5</xdr:col>
      <xdr:colOff>0</xdr:colOff>
      <xdr:row>42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771525</xdr:colOff>
      <xdr:row>42</xdr:row>
      <xdr:rowOff>190499</xdr:rowOff>
    </xdr:from>
    <xdr:ext cx="4124324" cy="295276"/>
    <xdr:sp macro="" textlink="$B$12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1952625" y="8239124"/>
          <a:ext cx="4124324" cy="295276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171450</xdr:colOff>
      <xdr:row>42</xdr:row>
      <xdr:rowOff>190499</xdr:rowOff>
    </xdr:from>
    <xdr:ext cx="1009649" cy="295276"/>
    <xdr:sp macro="" textlink="$B$10">
      <xdr:nvSpPr>
        <xdr:cNvPr id="8" name="Text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71450" y="8239124"/>
          <a:ext cx="1009649" cy="295276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0874DFB-D9C6-4376-8AFA-E61A48D06F36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47625</xdr:colOff>
      <xdr:row>43</xdr:row>
      <xdr:rowOff>0</xdr:rowOff>
    </xdr:from>
    <xdr:ext cx="666750" cy="295275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228725" y="8239125"/>
          <a:ext cx="666750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23</xdr:row>
      <xdr:rowOff>190498</xdr:rowOff>
    </xdr:from>
    <xdr:to>
      <xdr:col>5</xdr:col>
      <xdr:colOff>0</xdr:colOff>
      <xdr:row>42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762000</xdr:colOff>
      <xdr:row>43</xdr:row>
      <xdr:rowOff>0</xdr:rowOff>
    </xdr:from>
    <xdr:ext cx="4095750" cy="295276"/>
    <xdr:sp macro="" textlink="$B$12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933575" y="8239125"/>
          <a:ext cx="4095750" cy="295276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152400</xdr:colOff>
      <xdr:row>43</xdr:row>
      <xdr:rowOff>0</xdr:rowOff>
    </xdr:from>
    <xdr:ext cx="1028699" cy="304800"/>
    <xdr:sp macro="" textlink="$B$10">
      <xdr:nvSpPr>
        <xdr:cNvPr id="8" name="Text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152400" y="8239125"/>
          <a:ext cx="1028699" cy="30480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D7E22F95-7441-4511-B1D3-BEC349EA5FB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57149</xdr:colOff>
      <xdr:row>43</xdr:row>
      <xdr:rowOff>0</xdr:rowOff>
    </xdr:from>
    <xdr:ext cx="657225" cy="295275"/>
    <xdr:sp macro="" textlink="$B$11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228724" y="8239125"/>
          <a:ext cx="657225" cy="295275"/>
        </a:xfrm>
        <a:prstGeom prst="rect">
          <a:avLst/>
        </a:prstGeom>
        <a:noFill/>
        <a:ln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660F27A-EB34-4480-A115-6C7355218365}" type="TxLink"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Calibri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23</xdr:row>
      <xdr:rowOff>190498</xdr:rowOff>
    </xdr:from>
    <xdr:to>
      <xdr:col>5</xdr:col>
      <xdr:colOff>1</xdr:colOff>
      <xdr:row>41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781050</xdr:colOff>
      <xdr:row>43</xdr:row>
      <xdr:rowOff>0</xdr:rowOff>
    </xdr:from>
    <xdr:ext cx="4095749" cy="285750"/>
    <xdr:sp macro="" textlink="$B$12">
      <xdr:nvSpPr>
        <xdr:cNvPr id="7" name="Text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952625" y="8239125"/>
          <a:ext cx="4095749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171450</xdr:colOff>
      <xdr:row>43</xdr:row>
      <xdr:rowOff>0</xdr:rowOff>
    </xdr:from>
    <xdr:ext cx="1009649" cy="304800"/>
    <xdr:sp macro="" textlink="$B$10">
      <xdr:nvSpPr>
        <xdr:cNvPr id="8" name="TextBox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171450" y="8239125"/>
          <a:ext cx="1009649" cy="30480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E90E20E0-A3C0-47E3-B973-CBF7191F925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57149</xdr:colOff>
      <xdr:row>43</xdr:row>
      <xdr:rowOff>0</xdr:rowOff>
    </xdr:from>
    <xdr:ext cx="676276" cy="295275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228724" y="8239125"/>
          <a:ext cx="676276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24</xdr:row>
      <xdr:rowOff>0</xdr:rowOff>
    </xdr:from>
    <xdr:to>
      <xdr:col>5</xdr:col>
      <xdr:colOff>0</xdr:colOff>
      <xdr:row>42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781049</xdr:colOff>
      <xdr:row>43</xdr:row>
      <xdr:rowOff>0</xdr:rowOff>
    </xdr:from>
    <xdr:ext cx="4086225" cy="285750"/>
    <xdr:sp macro="" textlink="$B$12">
      <xdr:nvSpPr>
        <xdr:cNvPr id="7" name="Text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1952624" y="8239125"/>
          <a:ext cx="4086225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180975</xdr:colOff>
      <xdr:row>43</xdr:row>
      <xdr:rowOff>0</xdr:rowOff>
    </xdr:from>
    <xdr:ext cx="1000125" cy="295275"/>
    <xdr:sp macro="" textlink="$B$10">
      <xdr:nvSpPr>
        <xdr:cNvPr id="8" name="TextBox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180975" y="8239125"/>
          <a:ext cx="1000125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3FA31A56-1D96-412C-B5BB-D058EA5F1D0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57149</xdr:colOff>
      <xdr:row>43</xdr:row>
      <xdr:rowOff>0</xdr:rowOff>
    </xdr:from>
    <xdr:ext cx="676275" cy="295275"/>
    <xdr:sp macro="" textlink="$B$11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28724" y="8239125"/>
          <a:ext cx="676275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workbookViewId="0">
      <selection activeCell="N19" sqref="N19"/>
    </sheetView>
  </sheetViews>
  <sheetFormatPr defaultRowHeight="12.75" x14ac:dyDescent="0.2"/>
  <cols>
    <col min="1" max="16384" width="9.140625" style="23"/>
  </cols>
  <sheetData>
    <row r="1" spans="1:13" ht="15" x14ac:dyDescent="0.25">
      <c r="A1" s="30" t="s">
        <v>114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x14ac:dyDescent="0.25">
      <c r="A3" s="25" t="s">
        <v>73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5" x14ac:dyDescent="0.25">
      <c r="A4" s="25" t="s">
        <v>110</v>
      </c>
      <c r="B4" s="25"/>
      <c r="C4" s="25"/>
      <c r="D4" s="25"/>
      <c r="E4" s="25"/>
      <c r="F4" s="25"/>
      <c r="G4" s="25"/>
      <c r="H4" s="25"/>
      <c r="J4" s="25"/>
      <c r="K4" s="25"/>
      <c r="L4" s="25"/>
      <c r="M4" s="25"/>
    </row>
    <row r="5" spans="1:13" ht="1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15" x14ac:dyDescent="0.25">
      <c r="A6" s="29" t="s">
        <v>72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15" x14ac:dyDescent="0.25">
      <c r="A7" s="25" t="s">
        <v>112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ht="15" x14ac:dyDescent="0.25">
      <c r="A8" s="25" t="s">
        <v>113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ht="15" x14ac:dyDescent="0.25">
      <c r="A9" s="25" t="s">
        <v>65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ht="15" x14ac:dyDescent="0.25">
      <c r="A10" s="26" t="s">
        <v>68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3" ht="15" x14ac:dyDescent="0.25">
      <c r="A11" s="26" t="s">
        <v>69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5" x14ac:dyDescent="0.25">
      <c r="A12" s="26" t="s">
        <v>99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ht="15" x14ac:dyDescent="0.25">
      <c r="A13" s="27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ht="15" x14ac:dyDescent="0.25">
      <c r="A14" s="29" t="s">
        <v>70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 ht="15" x14ac:dyDescent="0.25">
      <c r="A15" s="29" t="s">
        <v>71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1:13" ht="15" x14ac:dyDescent="0.25">
      <c r="A16" s="2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3" ht="15" x14ac:dyDescent="0.25">
      <c r="A17" s="29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ht="15" x14ac:dyDescent="0.25">
      <c r="A18" s="24" t="s">
        <v>66</v>
      </c>
      <c r="B18" s="25"/>
      <c r="C18" s="25"/>
      <c r="D18" s="25"/>
      <c r="E18" s="28"/>
      <c r="F18" s="28"/>
      <c r="G18" s="28"/>
      <c r="H18" s="28"/>
      <c r="I18" s="28"/>
      <c r="J18" s="25"/>
      <c r="K18" s="25"/>
      <c r="L18" s="25"/>
      <c r="M18" s="25"/>
    </row>
    <row r="19" spans="1:13" ht="15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 ht="15" x14ac:dyDescent="0.25">
      <c r="A20" s="25" t="s">
        <v>101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 ht="15" x14ac:dyDescent="0.25">
      <c r="A21" s="25" t="s">
        <v>102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ht="15" x14ac:dyDescent="0.25">
      <c r="A22" s="25" t="s">
        <v>103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 ht="15" x14ac:dyDescent="0.25">
      <c r="A23" s="25" t="s">
        <v>104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 ht="15" x14ac:dyDescent="0.25">
      <c r="A24" s="25" t="s">
        <v>105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3" ht="15" x14ac:dyDescent="0.25">
      <c r="A25" s="25" t="s">
        <v>106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ht="15" x14ac:dyDescent="0.25">
      <c r="A26" s="25" t="s">
        <v>107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3" ht="15" x14ac:dyDescent="0.25">
      <c r="A27" s="25" t="s">
        <v>108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15" x14ac:dyDescent="0.25">
      <c r="A28" s="25" t="s">
        <v>67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</sheetData>
  <sheetProtection algorithmName="SHA-512" hashValue="0biSGi5nEIZpDhkq0fyNHQ6ctLL/KusuDXLnyNQCOr7yXnjB+5ENdCPHYl0C7Skbb5xwbMjOMikq9/yaAFdbTA==" saltValue="yrboxB5AaL7oMy4IbViw7g==" spinCount="100000" sheet="1" objects="1" scenarios="1" selectLockedCells="1" selectUnlockedCells="1"/>
  <pageMargins left="0.7" right="0.7" top="0.75" bottom="0.75" header="0.3" footer="0.3"/>
  <pageSetup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84"/>
  <sheetViews>
    <sheetView workbookViewId="0">
      <selection activeCell="B10" sqref="B10"/>
    </sheetView>
  </sheetViews>
  <sheetFormatPr defaultRowHeight="15" x14ac:dyDescent="0.25"/>
  <cols>
    <col min="1" max="1" width="17.5703125" style="2" customWidth="1"/>
    <col min="2" max="2" width="16.85546875" style="2" customWidth="1"/>
    <col min="3" max="3" width="17.7109375" style="2" customWidth="1"/>
    <col min="4" max="4" width="13.85546875" style="2" customWidth="1"/>
    <col min="5" max="5" width="24.85546875" style="2" customWidth="1"/>
    <col min="6" max="6" width="14.28515625" style="2" customWidth="1"/>
    <col min="7" max="7" width="16.42578125" style="2" customWidth="1"/>
    <col min="8" max="8" width="17" style="2" customWidth="1"/>
    <col min="9" max="10" width="9.140625" style="2"/>
    <col min="11" max="11" width="9.140625" style="2" customWidth="1"/>
    <col min="12" max="12" width="7.28515625" style="2" customWidth="1"/>
    <col min="13" max="13" width="7.42578125" style="2" customWidth="1"/>
    <col min="14" max="14" width="7.5703125" style="2" bestFit="1" customWidth="1"/>
    <col min="15" max="15" width="9.42578125" style="2" customWidth="1"/>
    <col min="16" max="16" width="6.28515625" style="2" customWidth="1"/>
    <col min="17" max="17" width="3.42578125" style="2" customWidth="1"/>
    <col min="18" max="18" width="7.7109375" style="2" customWidth="1"/>
    <col min="19" max="19" width="6.140625" style="2" customWidth="1"/>
    <col min="20" max="20" width="4.5703125" style="2" customWidth="1"/>
    <col min="21" max="21" width="5.42578125" style="2" customWidth="1"/>
    <col min="22" max="22" width="6.5703125" style="2" customWidth="1"/>
    <col min="23" max="23" width="6.42578125" style="2" customWidth="1"/>
    <col min="24" max="25" width="9.140625" style="2"/>
    <col min="26" max="26" width="3.7109375" style="2" customWidth="1"/>
    <col min="27" max="27" width="5.42578125" style="2" customWidth="1"/>
    <col min="28" max="16384" width="9.140625" style="2"/>
  </cols>
  <sheetData>
    <row r="1" spans="1:8" ht="15.75" x14ac:dyDescent="0.25">
      <c r="A1" s="32" t="s">
        <v>0</v>
      </c>
    </row>
    <row r="2" spans="1:8" ht="15.75" x14ac:dyDescent="0.25">
      <c r="A2" s="32" t="s">
        <v>58</v>
      </c>
    </row>
    <row r="3" spans="1:8" ht="15.75" x14ac:dyDescent="0.25">
      <c r="A3" s="32"/>
      <c r="B3" s="2" t="s">
        <v>111</v>
      </c>
    </row>
    <row r="4" spans="1:8" ht="15.75" x14ac:dyDescent="0.25">
      <c r="A4" s="32"/>
      <c r="B4" s="2" t="s">
        <v>59</v>
      </c>
    </row>
    <row r="5" spans="1:8" ht="15.75" x14ac:dyDescent="0.25">
      <c r="A5" s="32"/>
      <c r="B5" s="2" t="s">
        <v>16</v>
      </c>
    </row>
    <row r="6" spans="1:8" x14ac:dyDescent="0.25">
      <c r="A6" s="3"/>
    </row>
    <row r="7" spans="1:8" x14ac:dyDescent="0.25">
      <c r="A7" s="3" t="s">
        <v>2</v>
      </c>
      <c r="B7" s="4" t="s">
        <v>83</v>
      </c>
    </row>
    <row r="8" spans="1:8" x14ac:dyDescent="0.25">
      <c r="A8" s="3" t="s">
        <v>3</v>
      </c>
      <c r="B8" s="2" t="s">
        <v>18</v>
      </c>
    </row>
    <row r="9" spans="1:8" x14ac:dyDescent="0.25">
      <c r="A9" s="3" t="s">
        <v>4</v>
      </c>
      <c r="B9" s="2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19"/>
    </row>
    <row r="12" spans="1:8" x14ac:dyDescent="0.25">
      <c r="A12" s="3" t="s">
        <v>7</v>
      </c>
      <c r="B12" s="19"/>
    </row>
    <row r="13" spans="1:8" x14ac:dyDescent="0.25">
      <c r="A13" s="3"/>
    </row>
    <row r="14" spans="1:8" x14ac:dyDescent="0.25">
      <c r="A14" s="3"/>
      <c r="B14" s="8" t="s">
        <v>62</v>
      </c>
    </row>
    <row r="15" spans="1:8" x14ac:dyDescent="0.25">
      <c r="A15" s="3"/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14" t="s">
        <v>45</v>
      </c>
      <c r="B16" s="20"/>
      <c r="C16" s="20"/>
      <c r="D16" s="10" t="s">
        <v>9</v>
      </c>
      <c r="F16" s="14" t="s">
        <v>45</v>
      </c>
      <c r="G16" s="10">
        <f t="shared" ref="G16:H16" si="0">+B16</f>
        <v>0</v>
      </c>
      <c r="H16" s="10">
        <f t="shared" si="0"/>
        <v>0</v>
      </c>
    </row>
    <row r="17" spans="1:8" x14ac:dyDescent="0.25">
      <c r="A17" s="2" t="s">
        <v>25</v>
      </c>
      <c r="B17" s="21"/>
      <c r="C17" s="21"/>
      <c r="D17" s="2">
        <f>+C17+B17</f>
        <v>0</v>
      </c>
      <c r="F17" s="7" t="str">
        <f>+A17</f>
        <v>Employed</v>
      </c>
      <c r="G17" s="11" t="e">
        <f>+B17/B19</f>
        <v>#DIV/0!</v>
      </c>
      <c r="H17" s="11" t="e">
        <f>+C17/C19</f>
        <v>#DIV/0!</v>
      </c>
    </row>
    <row r="18" spans="1:8" x14ac:dyDescent="0.25">
      <c r="A18" s="2" t="s">
        <v>26</v>
      </c>
      <c r="B18" s="21"/>
      <c r="C18" s="21"/>
      <c r="D18" s="2">
        <f>+C18+B18</f>
        <v>0</v>
      </c>
      <c r="F18" s="2" t="str">
        <f>+A18</f>
        <v>Unemployed</v>
      </c>
      <c r="G18" s="11" t="e">
        <f>+B18/B19</f>
        <v>#DIV/0!</v>
      </c>
      <c r="H18" s="11" t="e">
        <f>+C18/C19</f>
        <v>#DIV/0!</v>
      </c>
    </row>
    <row r="19" spans="1:8" x14ac:dyDescent="0.25">
      <c r="A19" s="2" t="s">
        <v>9</v>
      </c>
      <c r="B19" s="2">
        <f>+B18+B17</f>
        <v>0</v>
      </c>
      <c r="C19" s="2">
        <f>+C18+C17</f>
        <v>0</v>
      </c>
      <c r="D19" s="2">
        <f>+C19+B19</f>
        <v>0</v>
      </c>
      <c r="F19" s="2" t="s">
        <v>9</v>
      </c>
      <c r="G19" s="11" t="e">
        <f>SUM(G17:G18)</f>
        <v>#DIV/0!</v>
      </c>
      <c r="H19" s="11" t="e">
        <f>SUM(H17:H18)</f>
        <v>#DIV/0!</v>
      </c>
    </row>
    <row r="20" spans="1:8" x14ac:dyDescent="0.25">
      <c r="G20" s="11"/>
      <c r="H20" s="11"/>
    </row>
    <row r="21" spans="1:8" x14ac:dyDescent="0.25">
      <c r="B21" s="5"/>
      <c r="C21" s="5"/>
      <c r="G21" s="11"/>
      <c r="H21" s="11"/>
    </row>
    <row r="22" spans="1:8" x14ac:dyDescent="0.25">
      <c r="A22" s="1" t="s">
        <v>10</v>
      </c>
      <c r="B22" s="1" t="str">
        <f>IF(+COUNTIF(D17:D18,"=0")&gt;0,"Chi-square cannot be calculated if a row total is zero",IF(AND(D83&lt;0.05,D83&gt;0.01),"Distributions differ at the .05 level",IF(D82&gt;0,"Data distribution will not support calculation of a Chi-square value",IF(D83&lt;=0.01,"Distributions differ at the .01 level","No difference between distributions"))))</f>
        <v>Chi-square cannot be calculated if a row total is zero</v>
      </c>
      <c r="C22" s="1"/>
      <c r="D22" s="1"/>
      <c r="E22" s="1"/>
    </row>
    <row r="24" spans="1:8" x14ac:dyDescent="0.25">
      <c r="A24" s="4"/>
    </row>
    <row r="69" spans="1:4" hidden="1" x14ac:dyDescent="0.25">
      <c r="A69" s="2" t="s">
        <v>1</v>
      </c>
    </row>
    <row r="70" spans="1:4" hidden="1" x14ac:dyDescent="0.25">
      <c r="A70" s="2" t="s">
        <v>21</v>
      </c>
      <c r="B70" s="13" t="e">
        <f>+D17*B19/D19</f>
        <v>#DIV/0!</v>
      </c>
      <c r="C70" s="13" t="e">
        <f>+D17*C19/D19</f>
        <v>#DIV/0!</v>
      </c>
      <c r="D70" s="2" t="e">
        <f>SUM(B70:C70)</f>
        <v>#DIV/0!</v>
      </c>
    </row>
    <row r="71" spans="1:4" hidden="1" x14ac:dyDescent="0.25">
      <c r="A71" s="2" t="s">
        <v>22</v>
      </c>
      <c r="B71" s="13" t="e">
        <f>+D18*B19/D19</f>
        <v>#DIV/0!</v>
      </c>
      <c r="C71" s="13" t="e">
        <f>+D18*C19/D19</f>
        <v>#DIV/0!</v>
      </c>
      <c r="D71" s="2" t="e">
        <f>SUM(B71:C71)</f>
        <v>#DIV/0!</v>
      </c>
    </row>
    <row r="72" spans="1:4" hidden="1" x14ac:dyDescent="0.25">
      <c r="A72" s="2" t="s">
        <v>9</v>
      </c>
      <c r="B72" s="13" t="e">
        <f>+B71+B70</f>
        <v>#DIV/0!</v>
      </c>
      <c r="C72" s="13" t="e">
        <f>+C71+C70</f>
        <v>#DIV/0!</v>
      </c>
      <c r="D72" s="2" t="e">
        <f>+D71+D70</f>
        <v>#DIV/0!</v>
      </c>
    </row>
    <row r="73" spans="1:4" hidden="1" x14ac:dyDescent="0.25">
      <c r="B73" s="13"/>
      <c r="C73" s="13"/>
    </row>
    <row r="74" spans="1:4" hidden="1" x14ac:dyDescent="0.25">
      <c r="B74" s="13"/>
      <c r="C74" s="13"/>
    </row>
    <row r="75" spans="1:4" hidden="1" x14ac:dyDescent="0.25">
      <c r="B75" s="13"/>
      <c r="C75" s="13"/>
    </row>
    <row r="76" spans="1:4" hidden="1" x14ac:dyDescent="0.25">
      <c r="B76" s="13"/>
      <c r="C76" s="13"/>
    </row>
    <row r="77" spans="1:4" hidden="1" x14ac:dyDescent="0.25">
      <c r="B77" s="13"/>
      <c r="C77" s="13"/>
    </row>
    <row r="78" spans="1:4" hidden="1" x14ac:dyDescent="0.25">
      <c r="B78" s="13"/>
      <c r="C78" s="13"/>
    </row>
    <row r="79" spans="1:4" hidden="1" x14ac:dyDescent="0.25">
      <c r="B79" s="13"/>
      <c r="C79" s="13"/>
    </row>
    <row r="80" spans="1:4" hidden="1" x14ac:dyDescent="0.25">
      <c r="B80" s="13"/>
      <c r="C80" s="13"/>
    </row>
    <row r="81" spans="1:4" hidden="1" x14ac:dyDescent="0.25">
      <c r="B81" s="2" t="e">
        <f>SUM(B70:B78)</f>
        <v>#DIV/0!</v>
      </c>
      <c r="C81" s="2" t="e">
        <f>SUM(C70:C78)</f>
        <v>#DIV/0!</v>
      </c>
      <c r="D81" s="2" t="e">
        <f>SUM(B81:C81)</f>
        <v>#DIV/0!</v>
      </c>
    </row>
    <row r="82" spans="1:4" hidden="1" x14ac:dyDescent="0.25">
      <c r="D82" s="2">
        <f>+COUNTIF(C72:D76,"&lt;5")</f>
        <v>0</v>
      </c>
    </row>
    <row r="83" spans="1:4" hidden="1" x14ac:dyDescent="0.25">
      <c r="A83" s="15" t="s">
        <v>11</v>
      </c>
      <c r="B83" s="15"/>
      <c r="C83" s="16"/>
      <c r="D83" s="2" t="e">
        <f>+CHITEST(B17:C18,B70:C71)</f>
        <v>#DIV/0!</v>
      </c>
    </row>
    <row r="84" spans="1:4" hidden="1" x14ac:dyDescent="0.25">
      <c r="A84" s="15"/>
      <c r="B84" s="15"/>
      <c r="C84" s="16"/>
    </row>
  </sheetData>
  <sheetProtection algorithmName="SHA-512" hashValue="gL9xp8hQZ6h0wn22dk6YVYGDcFsBXtHOBOYiftQ/OSuRskrQXIZi4ZWQdQLEd7pH59PGEH4smCzxSDGCg+UQwQ==" saltValue="ymc3YHLlblF7V0+3nykezQ==" spinCount="100000" sheet="1" objects="1" scenarios="1" selectLockedCells="1"/>
  <mergeCells count="1">
    <mergeCell ref="G15:H15"/>
  </mergeCells>
  <pageMargins left="0.7" right="0.7" top="0.75" bottom="0.75" header="0.3" footer="0.3"/>
  <pageSetup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80"/>
  <sheetViews>
    <sheetView workbookViewId="0">
      <selection activeCell="B10" sqref="B10"/>
    </sheetView>
  </sheetViews>
  <sheetFormatPr defaultRowHeight="15" x14ac:dyDescent="0.25"/>
  <cols>
    <col min="1" max="1" width="17.5703125" style="2" customWidth="1"/>
    <col min="2" max="2" width="17" style="2" customWidth="1"/>
    <col min="3" max="3" width="17.42578125" style="2" customWidth="1"/>
    <col min="4" max="4" width="14.140625" style="2" customWidth="1"/>
    <col min="5" max="5" width="24.7109375" style="2" customWidth="1"/>
    <col min="6" max="6" width="14.5703125" style="2" customWidth="1"/>
    <col min="7" max="7" width="16.85546875" style="2" customWidth="1"/>
    <col min="8" max="8" width="16.42578125" style="2" customWidth="1"/>
    <col min="9" max="9" width="16.85546875" style="2" bestFit="1" customWidth="1"/>
    <col min="10" max="12" width="9.140625" style="2"/>
    <col min="13" max="13" width="8.85546875" style="2" customWidth="1"/>
    <col min="14" max="14" width="8.5703125" style="2" customWidth="1"/>
    <col min="15" max="15" width="7.42578125" style="2" customWidth="1"/>
    <col min="16" max="16" width="7.7109375" style="2" customWidth="1"/>
    <col min="17" max="17" width="7.42578125" style="2" customWidth="1"/>
    <col min="18" max="18" width="8.140625" style="2" customWidth="1"/>
    <col min="19" max="19" width="11.28515625" style="2" customWidth="1"/>
    <col min="20" max="20" width="9.28515625" style="2" customWidth="1"/>
    <col min="21" max="21" width="6.85546875" style="2" customWidth="1"/>
    <col min="22" max="22" width="8.42578125" style="2" customWidth="1"/>
    <col min="23" max="23" width="8.140625" style="2" customWidth="1"/>
    <col min="24" max="16384" width="9.140625" style="2"/>
  </cols>
  <sheetData>
    <row r="1" spans="1:8" ht="15.75" x14ac:dyDescent="0.25">
      <c r="A1" s="32" t="s">
        <v>0</v>
      </c>
    </row>
    <row r="2" spans="1:8" ht="15.75" x14ac:dyDescent="0.25">
      <c r="A2" s="32" t="s">
        <v>58</v>
      </c>
    </row>
    <row r="3" spans="1:8" ht="15.75" x14ac:dyDescent="0.25">
      <c r="A3" s="32"/>
      <c r="B3" s="2" t="s">
        <v>111</v>
      </c>
    </row>
    <row r="4" spans="1:8" ht="15.75" x14ac:dyDescent="0.25">
      <c r="A4" s="32"/>
      <c r="B4" s="2" t="s">
        <v>59</v>
      </c>
    </row>
    <row r="5" spans="1:8" x14ac:dyDescent="0.25">
      <c r="A5" s="3"/>
      <c r="B5" s="2" t="s">
        <v>16</v>
      </c>
    </row>
    <row r="6" spans="1:8" x14ac:dyDescent="0.25">
      <c r="A6" s="4"/>
    </row>
    <row r="7" spans="1:8" x14ac:dyDescent="0.25">
      <c r="A7" s="3" t="s">
        <v>2</v>
      </c>
      <c r="B7" s="4" t="s">
        <v>84</v>
      </c>
    </row>
    <row r="8" spans="1:8" x14ac:dyDescent="0.25">
      <c r="A8" s="3" t="s">
        <v>3</v>
      </c>
      <c r="B8" s="2" t="s">
        <v>18</v>
      </c>
    </row>
    <row r="9" spans="1:8" x14ac:dyDescent="0.25">
      <c r="A9" s="3" t="s">
        <v>4</v>
      </c>
      <c r="B9" s="2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19"/>
    </row>
    <row r="12" spans="1:8" x14ac:dyDescent="0.25">
      <c r="A12" s="3" t="s">
        <v>7</v>
      </c>
      <c r="B12" s="19"/>
      <c r="C12" s="7"/>
      <c r="D12" s="7"/>
    </row>
    <row r="13" spans="1:8" x14ac:dyDescent="0.25">
      <c r="A13" s="3"/>
    </row>
    <row r="14" spans="1:8" x14ac:dyDescent="0.25">
      <c r="A14" s="3"/>
      <c r="B14" s="8" t="s">
        <v>62</v>
      </c>
    </row>
    <row r="15" spans="1:8" x14ac:dyDescent="0.25"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9" t="s">
        <v>45</v>
      </c>
      <c r="B16" s="20"/>
      <c r="C16" s="20"/>
      <c r="D16" s="10" t="s">
        <v>9</v>
      </c>
      <c r="F16" s="14" t="s">
        <v>45</v>
      </c>
      <c r="G16" s="10">
        <f>+B16</f>
        <v>0</v>
      </c>
      <c r="H16" s="10">
        <f>+C16</f>
        <v>0</v>
      </c>
    </row>
    <row r="17" spans="1:8" x14ac:dyDescent="0.25">
      <c r="A17" s="2" t="s">
        <v>27</v>
      </c>
      <c r="B17" s="21"/>
      <c r="C17" s="21"/>
      <c r="D17" s="2">
        <f>+C17++B17</f>
        <v>0</v>
      </c>
      <c r="F17" s="2" t="str">
        <f t="shared" ref="F17:F22" si="0">+A17</f>
        <v>1 - 10 hours</v>
      </c>
      <c r="G17" s="11" t="e">
        <f t="shared" ref="G17:H21" si="1">+B17/B$22</f>
        <v>#DIV/0!</v>
      </c>
      <c r="H17" s="11" t="e">
        <f t="shared" si="1"/>
        <v>#DIV/0!</v>
      </c>
    </row>
    <row r="18" spans="1:8" x14ac:dyDescent="0.25">
      <c r="A18" s="2" t="s">
        <v>28</v>
      </c>
      <c r="B18" s="21"/>
      <c r="C18" s="21"/>
      <c r="D18" s="2">
        <f>+C18++B18</f>
        <v>0</v>
      </c>
      <c r="F18" s="2" t="str">
        <f>+A18</f>
        <v>11 - 20 hours</v>
      </c>
      <c r="G18" s="11" t="e">
        <f t="shared" si="1"/>
        <v>#DIV/0!</v>
      </c>
      <c r="H18" s="11" t="e">
        <f t="shared" si="1"/>
        <v>#DIV/0!</v>
      </c>
    </row>
    <row r="19" spans="1:8" x14ac:dyDescent="0.25">
      <c r="A19" s="2" t="s">
        <v>29</v>
      </c>
      <c r="B19" s="21"/>
      <c r="C19" s="21"/>
      <c r="D19" s="2">
        <f>+C19++B19</f>
        <v>0</v>
      </c>
      <c r="F19" s="2" t="str">
        <f t="shared" si="0"/>
        <v>21 - 30 hours</v>
      </c>
      <c r="G19" s="11" t="e">
        <f t="shared" si="1"/>
        <v>#DIV/0!</v>
      </c>
      <c r="H19" s="11" t="e">
        <f t="shared" si="1"/>
        <v>#DIV/0!</v>
      </c>
    </row>
    <row r="20" spans="1:8" x14ac:dyDescent="0.25">
      <c r="A20" s="2" t="s">
        <v>30</v>
      </c>
      <c r="B20" s="21"/>
      <c r="C20" s="21"/>
      <c r="D20" s="2">
        <f>+C20++B20</f>
        <v>0</v>
      </c>
      <c r="F20" s="2" t="str">
        <f t="shared" si="0"/>
        <v>31 - 40 hours</v>
      </c>
      <c r="G20" s="11" t="e">
        <f t="shared" si="1"/>
        <v>#DIV/0!</v>
      </c>
      <c r="H20" s="11" t="e">
        <f t="shared" si="1"/>
        <v>#DIV/0!</v>
      </c>
    </row>
    <row r="21" spans="1:8" x14ac:dyDescent="0.25">
      <c r="A21" s="2" t="s">
        <v>31</v>
      </c>
      <c r="B21" s="21"/>
      <c r="C21" s="21"/>
      <c r="D21" s="2">
        <f>+C21++B21</f>
        <v>0</v>
      </c>
      <c r="F21" s="2" t="str">
        <f t="shared" si="0"/>
        <v>40+ hours</v>
      </c>
      <c r="G21" s="11" t="e">
        <f t="shared" si="1"/>
        <v>#DIV/0!</v>
      </c>
      <c r="H21" s="11" t="e">
        <f t="shared" si="1"/>
        <v>#DIV/0!</v>
      </c>
    </row>
    <row r="22" spans="1:8" x14ac:dyDescent="0.25">
      <c r="A22" s="2" t="s">
        <v>9</v>
      </c>
      <c r="B22" s="2">
        <f>SUM(B17:B21)</f>
        <v>0</v>
      </c>
      <c r="C22" s="2">
        <f>SUM(C17:C21)</f>
        <v>0</v>
      </c>
      <c r="D22" s="2">
        <f>SUM(D17:D21)</f>
        <v>0</v>
      </c>
      <c r="F22" s="2" t="str">
        <f t="shared" si="0"/>
        <v>Total</v>
      </c>
      <c r="G22" s="12" t="e">
        <f>SUM(G17:G21)</f>
        <v>#DIV/0!</v>
      </c>
      <c r="H22" s="12" t="e">
        <f>SUM(H17:H21)</f>
        <v>#DIV/0!</v>
      </c>
    </row>
    <row r="25" spans="1:8" x14ac:dyDescent="0.25">
      <c r="A25" s="1" t="s">
        <v>10</v>
      </c>
      <c r="B25" s="1" t="str">
        <f>IF(+COUNTIF(D17:D21,"=0")&gt;0,"Chi-square cannot be calculated if a row total is zero",IF(AND(C80&lt;0.05,C80&gt;0.01),"Distributions differ at the .05 level",IF(C79&gt;0,"Data distribution will not support calculation of a Chi-square value",IF(C80&lt;=0.01,"Distributions differ at the .01 level","No difference between distributions"))))</f>
        <v>Chi-square cannot be calculated if a row total is zero</v>
      </c>
      <c r="C25" s="1"/>
      <c r="D25" s="1"/>
      <c r="E25" s="1"/>
    </row>
    <row r="69" spans="1:5" hidden="1" x14ac:dyDescent="0.25">
      <c r="C69" s="2" t="s">
        <v>1</v>
      </c>
    </row>
    <row r="70" spans="1:5" hidden="1" x14ac:dyDescent="0.25"/>
    <row r="71" spans="1:5" hidden="1" x14ac:dyDescent="0.25"/>
    <row r="72" spans="1:5" hidden="1" x14ac:dyDescent="0.25">
      <c r="C72" s="13" t="e">
        <f>+D17/D22*B22/D22*D22</f>
        <v>#DIV/0!</v>
      </c>
      <c r="D72" s="13" t="e">
        <f>+D17/D22*C22/D22*D22</f>
        <v>#DIV/0!</v>
      </c>
      <c r="E72" s="13" t="e">
        <f t="shared" ref="E72:E77" si="2">+D72+C72</f>
        <v>#DIV/0!</v>
      </c>
    </row>
    <row r="73" spans="1:5" hidden="1" x14ac:dyDescent="0.25">
      <c r="C73" s="13" t="e">
        <f>+D18/D22*B22/D22*D22</f>
        <v>#DIV/0!</v>
      </c>
      <c r="D73" s="13" t="e">
        <f>+D18/D22*C22/D22*D22</f>
        <v>#DIV/0!</v>
      </c>
      <c r="E73" s="13" t="e">
        <f t="shared" si="2"/>
        <v>#DIV/0!</v>
      </c>
    </row>
    <row r="74" spans="1:5" hidden="1" x14ac:dyDescent="0.25">
      <c r="C74" s="13" t="e">
        <f>+D19/D22*B22/D22*D22</f>
        <v>#DIV/0!</v>
      </c>
      <c r="D74" s="13" t="e">
        <f>+D19/D22*C22/D22*D22</f>
        <v>#DIV/0!</v>
      </c>
      <c r="E74" s="13" t="e">
        <f t="shared" si="2"/>
        <v>#DIV/0!</v>
      </c>
    </row>
    <row r="75" spans="1:5" hidden="1" x14ac:dyDescent="0.25">
      <c r="C75" s="13" t="e">
        <f>+D20/D22*B22/D22*D22</f>
        <v>#DIV/0!</v>
      </c>
      <c r="D75" s="13" t="e">
        <f>+D20/D22*C22/D22*D22</f>
        <v>#DIV/0!</v>
      </c>
      <c r="E75" s="13" t="e">
        <f t="shared" si="2"/>
        <v>#DIV/0!</v>
      </c>
    </row>
    <row r="76" spans="1:5" hidden="1" x14ac:dyDescent="0.25">
      <c r="C76" s="13" t="e">
        <f>+D21/D22*B22/D22*D22</f>
        <v>#DIV/0!</v>
      </c>
      <c r="D76" s="13" t="e">
        <f>+D21/D22*C22/D22*D22</f>
        <v>#DIV/0!</v>
      </c>
      <c r="E76" s="13" t="e">
        <f t="shared" si="2"/>
        <v>#DIV/0!</v>
      </c>
    </row>
    <row r="77" spans="1:5" hidden="1" x14ac:dyDescent="0.25">
      <c r="C77" s="13" t="e">
        <f>SUM(C72:C76)</f>
        <v>#DIV/0!</v>
      </c>
      <c r="D77" s="13" t="e">
        <f>SUM(D72:D76)</f>
        <v>#DIV/0!</v>
      </c>
      <c r="E77" s="13" t="e">
        <f t="shared" si="2"/>
        <v>#DIV/0!</v>
      </c>
    </row>
    <row r="78" spans="1:5" hidden="1" x14ac:dyDescent="0.25"/>
    <row r="79" spans="1:5" hidden="1" x14ac:dyDescent="0.25">
      <c r="C79" s="2">
        <f>+COUNTIF(C72:D76,"&lt;5")</f>
        <v>0</v>
      </c>
    </row>
    <row r="80" spans="1:5" hidden="1" x14ac:dyDescent="0.25">
      <c r="A80" s="2" t="s">
        <v>11</v>
      </c>
      <c r="C80" s="2" t="e">
        <f>CHITEST(B17:C21,C72:D76)</f>
        <v>#DIV/0!</v>
      </c>
    </row>
  </sheetData>
  <sheetProtection algorithmName="SHA-512" hashValue="ct+Jw7AOfJeeZf/eEkhDpZtfTkIOugFNRtkRH/jLvQ5t5abQhMAw4OQIFsb3ixn4Y0rbVoZTRu+/yHU3fgcjNw==" saltValue="PiCrlCQNcEWRNkscrR0zQA==" spinCount="100000" sheet="1" objects="1" scenarios="1" selectLockedCells="1"/>
  <mergeCells count="1">
    <mergeCell ref="G15:H15"/>
  </mergeCells>
  <pageMargins left="0.7" right="0.7" top="0.75" bottom="0.75" header="0.3" footer="0.3"/>
  <pageSetup scale="6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80"/>
  <sheetViews>
    <sheetView workbookViewId="0">
      <selection activeCell="B10" sqref="B10"/>
    </sheetView>
  </sheetViews>
  <sheetFormatPr defaultRowHeight="15" x14ac:dyDescent="0.25"/>
  <cols>
    <col min="1" max="1" width="20.42578125" style="2" customWidth="1"/>
    <col min="2" max="2" width="17.42578125" style="2" customWidth="1"/>
    <col min="3" max="3" width="17.85546875" style="2" customWidth="1"/>
    <col min="4" max="4" width="13.7109375" style="2" customWidth="1"/>
    <col min="5" max="5" width="27.28515625" style="2" customWidth="1"/>
    <col min="6" max="6" width="21.140625" style="2" customWidth="1"/>
    <col min="7" max="8" width="17" style="2" customWidth="1"/>
    <col min="9" max="9" width="16.85546875" style="2" bestFit="1" customWidth="1"/>
    <col min="10" max="12" width="9.140625" style="2"/>
    <col min="13" max="13" width="8.85546875" style="2" customWidth="1"/>
    <col min="14" max="14" width="8.5703125" style="2" customWidth="1"/>
    <col min="15" max="15" width="7.42578125" style="2" customWidth="1"/>
    <col min="16" max="16" width="7.7109375" style="2" customWidth="1"/>
    <col min="17" max="17" width="7.42578125" style="2" customWidth="1"/>
    <col min="18" max="18" width="8.140625" style="2" customWidth="1"/>
    <col min="19" max="19" width="11.28515625" style="2" customWidth="1"/>
    <col min="20" max="20" width="9.28515625" style="2" customWidth="1"/>
    <col min="21" max="21" width="6.85546875" style="2" customWidth="1"/>
    <col min="22" max="22" width="8.42578125" style="2" customWidth="1"/>
    <col min="23" max="23" width="8.140625" style="2" customWidth="1"/>
    <col min="24" max="16384" width="9.140625" style="2"/>
  </cols>
  <sheetData>
    <row r="1" spans="1:8" ht="15.75" x14ac:dyDescent="0.25">
      <c r="A1" s="32" t="s">
        <v>0</v>
      </c>
    </row>
    <row r="2" spans="1:8" ht="15.75" x14ac:dyDescent="0.25">
      <c r="A2" s="32" t="s">
        <v>58</v>
      </c>
    </row>
    <row r="3" spans="1:8" ht="15.75" x14ac:dyDescent="0.25">
      <c r="A3" s="32"/>
      <c r="B3" s="2" t="s">
        <v>111</v>
      </c>
    </row>
    <row r="4" spans="1:8" ht="15.75" x14ac:dyDescent="0.25">
      <c r="A4" s="32"/>
      <c r="B4" s="2" t="s">
        <v>59</v>
      </c>
    </row>
    <row r="5" spans="1:8" x14ac:dyDescent="0.25">
      <c r="A5" s="3"/>
      <c r="B5" s="2" t="s">
        <v>16</v>
      </c>
    </row>
    <row r="6" spans="1:8" x14ac:dyDescent="0.25">
      <c r="A6" s="4"/>
    </row>
    <row r="7" spans="1:8" x14ac:dyDescent="0.25">
      <c r="A7" s="3" t="s">
        <v>2</v>
      </c>
      <c r="B7" s="4" t="s">
        <v>85</v>
      </c>
    </row>
    <row r="8" spans="1:8" x14ac:dyDescent="0.25">
      <c r="A8" s="3" t="s">
        <v>3</v>
      </c>
      <c r="B8" s="2" t="s">
        <v>18</v>
      </c>
    </row>
    <row r="9" spans="1:8" x14ac:dyDescent="0.25">
      <c r="A9" s="3" t="s">
        <v>4</v>
      </c>
      <c r="B9" s="2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19"/>
    </row>
    <row r="12" spans="1:8" x14ac:dyDescent="0.25">
      <c r="A12" s="3" t="s">
        <v>7</v>
      </c>
      <c r="B12" s="19"/>
      <c r="C12" s="7"/>
      <c r="D12" s="7"/>
    </row>
    <row r="13" spans="1:8" x14ac:dyDescent="0.25">
      <c r="A13" s="3"/>
    </row>
    <row r="14" spans="1:8" x14ac:dyDescent="0.25">
      <c r="A14" s="3"/>
      <c r="B14" s="8" t="s">
        <v>62</v>
      </c>
    </row>
    <row r="15" spans="1:8" x14ac:dyDescent="0.25"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14" t="s">
        <v>45</v>
      </c>
      <c r="B16" s="20"/>
      <c r="C16" s="20"/>
      <c r="D16" s="10" t="s">
        <v>9</v>
      </c>
      <c r="F16" s="14" t="s">
        <v>45</v>
      </c>
      <c r="G16" s="10">
        <f>+B16</f>
        <v>0</v>
      </c>
      <c r="H16" s="10">
        <f>+C16</f>
        <v>0</v>
      </c>
    </row>
    <row r="17" spans="1:8" x14ac:dyDescent="0.25">
      <c r="A17" s="2" t="s">
        <v>86</v>
      </c>
      <c r="B17" s="21"/>
      <c r="C17" s="21"/>
      <c r="D17" s="2">
        <f>+C17++B17</f>
        <v>0</v>
      </c>
      <c r="F17" s="2" t="str">
        <f t="shared" ref="F17:F22" si="0">+A17</f>
        <v>Very much</v>
      </c>
      <c r="G17" s="11" t="e">
        <f t="shared" ref="G17:H21" si="1">+B17/B$22</f>
        <v>#DIV/0!</v>
      </c>
      <c r="H17" s="11" t="e">
        <f t="shared" si="1"/>
        <v>#DIV/0!</v>
      </c>
    </row>
    <row r="18" spans="1:8" x14ac:dyDescent="0.25">
      <c r="A18" s="2" t="s">
        <v>75</v>
      </c>
      <c r="B18" s="21"/>
      <c r="C18" s="21"/>
      <c r="D18" s="2">
        <f>+C18++B18</f>
        <v>0</v>
      </c>
      <c r="F18" s="2" t="str">
        <f t="shared" si="0"/>
        <v>Quite a bit</v>
      </c>
      <c r="G18" s="11" t="e">
        <f t="shared" si="1"/>
        <v>#DIV/0!</v>
      </c>
      <c r="H18" s="11" t="e">
        <f t="shared" si="1"/>
        <v>#DIV/0!</v>
      </c>
    </row>
    <row r="19" spans="1:8" x14ac:dyDescent="0.25">
      <c r="A19" s="2" t="s">
        <v>87</v>
      </c>
      <c r="B19" s="21"/>
      <c r="C19" s="21"/>
      <c r="D19" s="2">
        <f>+C19++B19</f>
        <v>0</v>
      </c>
      <c r="F19" s="2" t="str">
        <f t="shared" si="0"/>
        <v>Somewhat</v>
      </c>
      <c r="G19" s="11" t="e">
        <f t="shared" si="1"/>
        <v>#DIV/0!</v>
      </c>
      <c r="H19" s="11" t="e">
        <f t="shared" si="1"/>
        <v>#DIV/0!</v>
      </c>
    </row>
    <row r="20" spans="1:8" x14ac:dyDescent="0.25">
      <c r="A20" s="2" t="s">
        <v>77</v>
      </c>
      <c r="B20" s="21"/>
      <c r="C20" s="21"/>
      <c r="D20" s="2">
        <f>+C20++B20</f>
        <v>0</v>
      </c>
      <c r="F20" s="2" t="str">
        <f t="shared" si="0"/>
        <v>A little bit</v>
      </c>
      <c r="G20" s="11" t="e">
        <f t="shared" si="1"/>
        <v>#DIV/0!</v>
      </c>
      <c r="H20" s="11" t="e">
        <f t="shared" si="1"/>
        <v>#DIV/0!</v>
      </c>
    </row>
    <row r="21" spans="1:8" x14ac:dyDescent="0.25">
      <c r="A21" s="2" t="s">
        <v>88</v>
      </c>
      <c r="B21" s="21"/>
      <c r="C21" s="21"/>
      <c r="D21" s="2">
        <f>+C21++B21</f>
        <v>0</v>
      </c>
      <c r="F21" s="2" t="str">
        <f t="shared" si="0"/>
        <v xml:space="preserve">Not at all </v>
      </c>
      <c r="G21" s="11" t="e">
        <f t="shared" si="1"/>
        <v>#DIV/0!</v>
      </c>
      <c r="H21" s="11" t="e">
        <f t="shared" si="1"/>
        <v>#DIV/0!</v>
      </c>
    </row>
    <row r="22" spans="1:8" x14ac:dyDescent="0.25">
      <c r="A22" s="2" t="s">
        <v>9</v>
      </c>
      <c r="B22" s="2">
        <f>SUM(B17:B21)</f>
        <v>0</v>
      </c>
      <c r="C22" s="2">
        <f>SUM(C17:C21)</f>
        <v>0</v>
      </c>
      <c r="D22" s="2">
        <f>SUM(D17:D21)</f>
        <v>0</v>
      </c>
      <c r="F22" s="2" t="str">
        <f t="shared" si="0"/>
        <v>Total</v>
      </c>
      <c r="G22" s="12" t="e">
        <f>SUM(G17:G21)</f>
        <v>#DIV/0!</v>
      </c>
      <c r="H22" s="12" t="e">
        <f>SUM(H17:H21)</f>
        <v>#DIV/0!</v>
      </c>
    </row>
    <row r="25" spans="1:8" x14ac:dyDescent="0.25">
      <c r="A25" s="1" t="s">
        <v>10</v>
      </c>
      <c r="B25" s="1" t="str">
        <f>IF(+COUNTIF(D17:D21,"=0")&gt;0,"Chi-square cannot be calculated if a row total is zero",IF(AND(C80&lt;0.05,C80&gt;0.01),"Distributions differ at the .05 level",IF(C79&gt;0,"Data distribution will not support calculation of a Chi-square value",IF(C80&lt;=0.01,"Distributions differ at the .01 level","No difference between distributions"))))</f>
        <v>Chi-square cannot be calculated if a row total is zero</v>
      </c>
      <c r="C25" s="1"/>
      <c r="D25" s="1"/>
      <c r="E25" s="1"/>
    </row>
    <row r="69" spans="1:5" hidden="1" x14ac:dyDescent="0.25">
      <c r="C69" s="2" t="s">
        <v>1</v>
      </c>
    </row>
    <row r="70" spans="1:5" hidden="1" x14ac:dyDescent="0.25"/>
    <row r="71" spans="1:5" hidden="1" x14ac:dyDescent="0.25"/>
    <row r="72" spans="1:5" hidden="1" x14ac:dyDescent="0.25">
      <c r="C72" s="13" t="e">
        <f>+D17/D22*B22/D22*D22</f>
        <v>#DIV/0!</v>
      </c>
      <c r="D72" s="13" t="e">
        <f>+D17/D22*C22/D22*D22</f>
        <v>#DIV/0!</v>
      </c>
      <c r="E72" s="13" t="e">
        <f t="shared" ref="E72:E77" si="2">+D72+C72</f>
        <v>#DIV/0!</v>
      </c>
    </row>
    <row r="73" spans="1:5" hidden="1" x14ac:dyDescent="0.25">
      <c r="C73" s="13" t="e">
        <f>+D18/D22*B22/D22*D22</f>
        <v>#DIV/0!</v>
      </c>
      <c r="D73" s="13" t="e">
        <f>+D18/D22*C22/D22*D22</f>
        <v>#DIV/0!</v>
      </c>
      <c r="E73" s="13" t="e">
        <f t="shared" si="2"/>
        <v>#DIV/0!</v>
      </c>
    </row>
    <row r="74" spans="1:5" hidden="1" x14ac:dyDescent="0.25">
      <c r="C74" s="13" t="e">
        <f>+D19/D22*B22/D22*D22</f>
        <v>#DIV/0!</v>
      </c>
      <c r="D74" s="13" t="e">
        <f>+D19/D22*C22/D22*D22</f>
        <v>#DIV/0!</v>
      </c>
      <c r="E74" s="13" t="e">
        <f t="shared" si="2"/>
        <v>#DIV/0!</v>
      </c>
    </row>
    <row r="75" spans="1:5" hidden="1" x14ac:dyDescent="0.25">
      <c r="C75" s="13" t="e">
        <f>+D20/D22*B22/D22*D22</f>
        <v>#DIV/0!</v>
      </c>
      <c r="D75" s="13" t="e">
        <f>+D20/D22*C22/D22*D22</f>
        <v>#DIV/0!</v>
      </c>
      <c r="E75" s="13" t="e">
        <f t="shared" si="2"/>
        <v>#DIV/0!</v>
      </c>
    </row>
    <row r="76" spans="1:5" hidden="1" x14ac:dyDescent="0.25">
      <c r="C76" s="13" t="e">
        <f>+D21/D22*B22/D22*D22</f>
        <v>#DIV/0!</v>
      </c>
      <c r="D76" s="13" t="e">
        <f>+D21/D22*C22/D22*D22</f>
        <v>#DIV/0!</v>
      </c>
      <c r="E76" s="13" t="e">
        <f t="shared" si="2"/>
        <v>#DIV/0!</v>
      </c>
    </row>
    <row r="77" spans="1:5" hidden="1" x14ac:dyDescent="0.25">
      <c r="C77" s="13" t="e">
        <f>SUM(C72:C76)</f>
        <v>#DIV/0!</v>
      </c>
      <c r="D77" s="13" t="e">
        <f>SUM(D72:D76)</f>
        <v>#DIV/0!</v>
      </c>
      <c r="E77" s="13" t="e">
        <f t="shared" si="2"/>
        <v>#DIV/0!</v>
      </c>
    </row>
    <row r="78" spans="1:5" hidden="1" x14ac:dyDescent="0.25"/>
    <row r="79" spans="1:5" hidden="1" x14ac:dyDescent="0.25">
      <c r="C79" s="2">
        <f>+COUNTIF(C72:D76,"&lt;5")</f>
        <v>0</v>
      </c>
    </row>
    <row r="80" spans="1:5" hidden="1" x14ac:dyDescent="0.25">
      <c r="A80" s="2" t="s">
        <v>11</v>
      </c>
      <c r="C80" s="2" t="e">
        <f>CHITEST(B17:C21,C72:D76)</f>
        <v>#DIV/0!</v>
      </c>
    </row>
  </sheetData>
  <sheetProtection algorithmName="SHA-512" hashValue="maUoVXkzCBvqNmLcNUEUiQPm6BgkTp/c8NrXWGmcPnVW/AOjcg1a4xsMSSuDHia11ioE9AUKnYWZaDvpX3og0g==" saltValue="25tIZT6aSEhdXSX5mIAOFA==" spinCount="100000" sheet="1" objects="1" scenarios="1" selectLockedCells="1"/>
  <mergeCells count="1">
    <mergeCell ref="G15:H15"/>
  </mergeCells>
  <pageMargins left="0.7" right="0.7" top="0.75" bottom="0.75" header="0.3" footer="0.3"/>
  <pageSetup scale="5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84"/>
  <sheetViews>
    <sheetView workbookViewId="0">
      <selection activeCell="B10" sqref="B10"/>
    </sheetView>
  </sheetViews>
  <sheetFormatPr defaultRowHeight="15" x14ac:dyDescent="0.25"/>
  <cols>
    <col min="1" max="1" width="17.5703125" style="2" customWidth="1"/>
    <col min="2" max="2" width="17" style="2" customWidth="1"/>
    <col min="3" max="3" width="17.42578125" style="2" customWidth="1"/>
    <col min="4" max="4" width="14" style="2" customWidth="1"/>
    <col min="5" max="5" width="24.85546875" style="2" customWidth="1"/>
    <col min="6" max="6" width="14.140625" style="2" customWidth="1"/>
    <col min="7" max="7" width="17" style="2" customWidth="1"/>
    <col min="8" max="8" width="16.7109375" style="2" customWidth="1"/>
    <col min="9" max="10" width="9.140625" style="2"/>
    <col min="11" max="11" width="9.140625" style="2" customWidth="1"/>
    <col min="12" max="12" width="7.28515625" style="2" customWidth="1"/>
    <col min="13" max="13" width="7.42578125" style="2" customWidth="1"/>
    <col min="14" max="14" width="7.5703125" style="2" bestFit="1" customWidth="1"/>
    <col min="15" max="15" width="9.42578125" style="2" customWidth="1"/>
    <col min="16" max="16" width="6.28515625" style="2" customWidth="1"/>
    <col min="17" max="17" width="3.42578125" style="2" customWidth="1"/>
    <col min="18" max="18" width="7.7109375" style="2" customWidth="1"/>
    <col min="19" max="19" width="6.140625" style="2" customWidth="1"/>
    <col min="20" max="20" width="4.5703125" style="2" customWidth="1"/>
    <col min="21" max="21" width="5.42578125" style="2" customWidth="1"/>
    <col min="22" max="22" width="6.5703125" style="2" customWidth="1"/>
    <col min="23" max="23" width="6.42578125" style="2" customWidth="1"/>
    <col min="24" max="25" width="9.140625" style="2"/>
    <col min="26" max="26" width="3.7109375" style="2" customWidth="1"/>
    <col min="27" max="27" width="5.42578125" style="2" customWidth="1"/>
    <col min="28" max="16384" width="9.140625" style="2"/>
  </cols>
  <sheetData>
    <row r="1" spans="1:8" ht="15.75" x14ac:dyDescent="0.25">
      <c r="A1" s="32" t="s">
        <v>0</v>
      </c>
    </row>
    <row r="2" spans="1:8" ht="15.75" x14ac:dyDescent="0.25">
      <c r="A2" s="32" t="s">
        <v>58</v>
      </c>
    </row>
    <row r="3" spans="1:8" ht="15.75" x14ac:dyDescent="0.25">
      <c r="A3" s="32"/>
      <c r="B3" s="2" t="s">
        <v>111</v>
      </c>
    </row>
    <row r="4" spans="1:8" ht="15.75" x14ac:dyDescent="0.25">
      <c r="A4" s="32"/>
      <c r="B4" s="2" t="s">
        <v>59</v>
      </c>
    </row>
    <row r="5" spans="1:8" ht="15.75" x14ac:dyDescent="0.25">
      <c r="A5" s="32"/>
      <c r="B5" s="2" t="s">
        <v>16</v>
      </c>
    </row>
    <row r="6" spans="1:8" x14ac:dyDescent="0.25">
      <c r="A6" s="3"/>
    </row>
    <row r="7" spans="1:8" x14ac:dyDescent="0.25">
      <c r="A7" s="3" t="s">
        <v>2</v>
      </c>
      <c r="B7" s="4" t="s">
        <v>89</v>
      </c>
    </row>
    <row r="8" spans="1:8" x14ac:dyDescent="0.25">
      <c r="A8" s="3" t="s">
        <v>3</v>
      </c>
      <c r="B8" s="2" t="s">
        <v>18</v>
      </c>
    </row>
    <row r="9" spans="1:8" x14ac:dyDescent="0.25">
      <c r="A9" s="3" t="s">
        <v>4</v>
      </c>
      <c r="B9" s="2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22"/>
    </row>
    <row r="12" spans="1:8" x14ac:dyDescent="0.25">
      <c r="A12" s="3" t="s">
        <v>7</v>
      </c>
      <c r="B12" s="19"/>
      <c r="C12" s="7"/>
      <c r="D12" s="7"/>
    </row>
    <row r="13" spans="1:8" x14ac:dyDescent="0.25">
      <c r="A13" s="3"/>
    </row>
    <row r="14" spans="1:8" x14ac:dyDescent="0.25">
      <c r="A14" s="3"/>
      <c r="B14" s="8" t="s">
        <v>62</v>
      </c>
    </row>
    <row r="15" spans="1:8" x14ac:dyDescent="0.25">
      <c r="A15" s="3"/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14" t="s">
        <v>45</v>
      </c>
      <c r="B16" s="20"/>
      <c r="C16" s="20"/>
      <c r="D16" s="10" t="s">
        <v>9</v>
      </c>
      <c r="F16" s="14" t="s">
        <v>45</v>
      </c>
      <c r="G16" s="10">
        <f t="shared" ref="G16:H16" si="0">+B16</f>
        <v>0</v>
      </c>
      <c r="H16" s="10">
        <f t="shared" si="0"/>
        <v>0</v>
      </c>
    </row>
    <row r="17" spans="1:8" x14ac:dyDescent="0.25">
      <c r="A17" s="2" t="s">
        <v>21</v>
      </c>
      <c r="B17" s="21"/>
      <c r="C17" s="21"/>
      <c r="D17" s="2">
        <f>+C17+B17</f>
        <v>0</v>
      </c>
      <c r="F17" s="2" t="str">
        <f>+A17</f>
        <v>No</v>
      </c>
      <c r="G17" s="11" t="e">
        <f>+B17/B19</f>
        <v>#DIV/0!</v>
      </c>
      <c r="H17" s="11" t="e">
        <f>+C17/C19</f>
        <v>#DIV/0!</v>
      </c>
    </row>
    <row r="18" spans="1:8" x14ac:dyDescent="0.25">
      <c r="A18" s="2" t="s">
        <v>22</v>
      </c>
      <c r="B18" s="21"/>
      <c r="C18" s="21"/>
      <c r="D18" s="2">
        <f>+C18+B18</f>
        <v>0</v>
      </c>
      <c r="F18" s="2" t="str">
        <f>+A18</f>
        <v>Yes</v>
      </c>
      <c r="G18" s="11" t="e">
        <f>+B18/B19</f>
        <v>#DIV/0!</v>
      </c>
      <c r="H18" s="11" t="e">
        <f>+C18/C19</f>
        <v>#DIV/0!</v>
      </c>
    </row>
    <row r="19" spans="1:8" x14ac:dyDescent="0.25">
      <c r="A19" s="2" t="s">
        <v>9</v>
      </c>
      <c r="B19" s="2">
        <f>+B18+B17</f>
        <v>0</v>
      </c>
      <c r="C19" s="2">
        <f>+C18+C17</f>
        <v>0</v>
      </c>
      <c r="D19" s="2">
        <f>+C19+B19</f>
        <v>0</v>
      </c>
      <c r="F19" s="2" t="s">
        <v>9</v>
      </c>
      <c r="G19" s="11" t="e">
        <f>SUM(G17:G18)</f>
        <v>#DIV/0!</v>
      </c>
      <c r="H19" s="11" t="e">
        <f>SUM(H17:H18)</f>
        <v>#DIV/0!</v>
      </c>
    </row>
    <row r="20" spans="1:8" x14ac:dyDescent="0.25">
      <c r="G20" s="11"/>
      <c r="H20" s="11"/>
    </row>
    <row r="21" spans="1:8" x14ac:dyDescent="0.25">
      <c r="B21" s="5"/>
      <c r="C21" s="5"/>
      <c r="G21" s="11"/>
      <c r="H21" s="11"/>
    </row>
    <row r="22" spans="1:8" x14ac:dyDescent="0.25">
      <c r="A22" s="1" t="s">
        <v>10</v>
      </c>
      <c r="B22" s="1" t="str">
        <f>IF(+COUNTIF(D17:D18,"=0")&gt;0,"Chi-square cannot be calculated if a row total is zero",IF(AND(D83&lt;0.05,D83&gt;0.01),"Distributions differ at the .05 level",IF(D82&gt;0,"Data distribution will not support calculation of a Chi-square value",IF(D83&lt;=0.01,"Distributions differ at the .01 level","No difference between distributions"))))</f>
        <v>Chi-square cannot be calculated if a row total is zero</v>
      </c>
      <c r="C22" s="1"/>
      <c r="D22" s="1"/>
      <c r="E22" s="1"/>
    </row>
    <row r="24" spans="1:8" x14ac:dyDescent="0.25">
      <c r="A24" s="4"/>
    </row>
    <row r="69" spans="1:4" hidden="1" x14ac:dyDescent="0.25">
      <c r="A69" s="2" t="s">
        <v>1</v>
      </c>
    </row>
    <row r="70" spans="1:4" hidden="1" x14ac:dyDescent="0.25">
      <c r="A70" s="2" t="s">
        <v>21</v>
      </c>
      <c r="B70" s="13" t="e">
        <f>+D17*B19/D19</f>
        <v>#DIV/0!</v>
      </c>
      <c r="C70" s="13" t="e">
        <f>+D17*C19/D19</f>
        <v>#DIV/0!</v>
      </c>
      <c r="D70" s="2" t="e">
        <f>SUM(B70:C70)</f>
        <v>#DIV/0!</v>
      </c>
    </row>
    <row r="71" spans="1:4" hidden="1" x14ac:dyDescent="0.25">
      <c r="A71" s="2" t="s">
        <v>22</v>
      </c>
      <c r="B71" s="13" t="e">
        <f>+D18*B19/D19</f>
        <v>#DIV/0!</v>
      </c>
      <c r="C71" s="13" t="e">
        <f>+D18*C19/D19</f>
        <v>#DIV/0!</v>
      </c>
      <c r="D71" s="2" t="e">
        <f>SUM(B71:C71)</f>
        <v>#DIV/0!</v>
      </c>
    </row>
    <row r="72" spans="1:4" hidden="1" x14ac:dyDescent="0.25">
      <c r="A72" s="2" t="s">
        <v>9</v>
      </c>
      <c r="B72" s="13" t="e">
        <f>+B71+B70</f>
        <v>#DIV/0!</v>
      </c>
      <c r="C72" s="13" t="e">
        <f>+C71+C70</f>
        <v>#DIV/0!</v>
      </c>
      <c r="D72" s="2" t="e">
        <f>+D71+D70</f>
        <v>#DIV/0!</v>
      </c>
    </row>
    <row r="73" spans="1:4" hidden="1" x14ac:dyDescent="0.25">
      <c r="B73" s="13"/>
      <c r="C73" s="13"/>
    </row>
    <row r="74" spans="1:4" hidden="1" x14ac:dyDescent="0.25">
      <c r="B74" s="13"/>
      <c r="C74" s="13"/>
    </row>
    <row r="75" spans="1:4" hidden="1" x14ac:dyDescent="0.25">
      <c r="B75" s="13"/>
      <c r="C75" s="13"/>
    </row>
    <row r="76" spans="1:4" hidden="1" x14ac:dyDescent="0.25">
      <c r="B76" s="13"/>
      <c r="C76" s="13"/>
    </row>
    <row r="77" spans="1:4" hidden="1" x14ac:dyDescent="0.25">
      <c r="B77" s="13"/>
      <c r="C77" s="13"/>
    </row>
    <row r="78" spans="1:4" hidden="1" x14ac:dyDescent="0.25">
      <c r="B78" s="13"/>
      <c r="C78" s="13"/>
    </row>
    <row r="79" spans="1:4" hidden="1" x14ac:dyDescent="0.25">
      <c r="B79" s="13"/>
      <c r="C79" s="13"/>
    </row>
    <row r="80" spans="1:4" hidden="1" x14ac:dyDescent="0.25">
      <c r="B80" s="13"/>
      <c r="C80" s="13"/>
    </row>
    <row r="81" spans="1:4" hidden="1" x14ac:dyDescent="0.25">
      <c r="B81" s="2" t="e">
        <f>SUM(B70:B78)</f>
        <v>#DIV/0!</v>
      </c>
      <c r="C81" s="2" t="e">
        <f>SUM(C70:C78)</f>
        <v>#DIV/0!</v>
      </c>
      <c r="D81" s="2" t="e">
        <f>SUM(B81:C81)</f>
        <v>#DIV/0!</v>
      </c>
    </row>
    <row r="82" spans="1:4" hidden="1" x14ac:dyDescent="0.25">
      <c r="D82" s="2">
        <f>+COUNTIF(C72:D76,"&lt;5")</f>
        <v>0</v>
      </c>
    </row>
    <row r="83" spans="1:4" hidden="1" x14ac:dyDescent="0.25">
      <c r="A83" s="15" t="s">
        <v>11</v>
      </c>
      <c r="B83" s="15"/>
      <c r="C83" s="16"/>
      <c r="D83" s="2" t="e">
        <f>+CHITEST(B17:C18,B70:C71)</f>
        <v>#DIV/0!</v>
      </c>
    </row>
    <row r="84" spans="1:4" hidden="1" x14ac:dyDescent="0.25">
      <c r="A84" s="15"/>
      <c r="B84" s="15"/>
      <c r="C84" s="16"/>
    </row>
  </sheetData>
  <sheetProtection algorithmName="SHA-512" hashValue="4zWZeucmxdERDszyL//bPhPU+7CEjROV/XAerAS4SICOj/CJBq2u8JgD+de0DIFMef7jObhx4tax37d+SFMsdA==" saltValue="oMisOrUCDnEDfCr7lH7l+w==" spinCount="100000" sheet="1" objects="1" scenarios="1" selectLockedCells="1"/>
  <mergeCells count="1">
    <mergeCell ref="G15:H15"/>
  </mergeCells>
  <pageMargins left="0.7" right="0.7" top="0.75" bottom="0.75" header="0.3" footer="0.3"/>
  <pageSetup scale="6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80"/>
  <sheetViews>
    <sheetView workbookViewId="0">
      <selection activeCell="B10" sqref="B10"/>
    </sheetView>
  </sheetViews>
  <sheetFormatPr defaultRowHeight="15" x14ac:dyDescent="0.25"/>
  <cols>
    <col min="1" max="1" width="22.42578125" style="2" customWidth="1"/>
    <col min="2" max="3" width="17.28515625" style="2" customWidth="1"/>
    <col min="4" max="4" width="12.7109375" style="2" customWidth="1"/>
    <col min="5" max="5" width="22" style="2" customWidth="1"/>
    <col min="6" max="6" width="22.7109375" style="2" customWidth="1"/>
    <col min="7" max="7" width="17.7109375" style="2" customWidth="1"/>
    <col min="8" max="8" width="17" style="2" customWidth="1"/>
    <col min="9" max="9" width="16.85546875" style="2" bestFit="1" customWidth="1"/>
    <col min="10" max="12" width="9.140625" style="2"/>
    <col min="13" max="13" width="8.85546875" style="2" customWidth="1"/>
    <col min="14" max="14" width="8.5703125" style="2" customWidth="1"/>
    <col min="15" max="15" width="7.42578125" style="2" customWidth="1"/>
    <col min="16" max="16" width="7.7109375" style="2" customWidth="1"/>
    <col min="17" max="17" width="7.42578125" style="2" customWidth="1"/>
    <col min="18" max="18" width="8.140625" style="2" customWidth="1"/>
    <col min="19" max="19" width="11.28515625" style="2" customWidth="1"/>
    <col min="20" max="20" width="9.28515625" style="2" customWidth="1"/>
    <col min="21" max="21" width="6.85546875" style="2" customWidth="1"/>
    <col min="22" max="22" width="8.42578125" style="2" customWidth="1"/>
    <col min="23" max="23" width="8.140625" style="2" customWidth="1"/>
    <col min="24" max="16384" width="9.140625" style="2"/>
  </cols>
  <sheetData>
    <row r="1" spans="1:8" ht="15.75" x14ac:dyDescent="0.25">
      <c r="A1" s="32" t="s">
        <v>0</v>
      </c>
    </row>
    <row r="2" spans="1:8" ht="15.75" x14ac:dyDescent="0.25">
      <c r="A2" s="32" t="s">
        <v>58</v>
      </c>
    </row>
    <row r="3" spans="1:8" ht="15.75" x14ac:dyDescent="0.25">
      <c r="A3" s="32"/>
      <c r="B3" s="2" t="s">
        <v>111</v>
      </c>
    </row>
    <row r="4" spans="1:8" ht="15.75" x14ac:dyDescent="0.25">
      <c r="A4" s="32"/>
      <c r="B4" s="2" t="s">
        <v>59</v>
      </c>
    </row>
    <row r="5" spans="1:8" x14ac:dyDescent="0.25">
      <c r="A5" s="3"/>
      <c r="B5" s="2" t="s">
        <v>16</v>
      </c>
    </row>
    <row r="6" spans="1:8" x14ac:dyDescent="0.25">
      <c r="A6" s="4"/>
    </row>
    <row r="7" spans="1:8" x14ac:dyDescent="0.25">
      <c r="A7" s="3" t="s">
        <v>2</v>
      </c>
      <c r="B7" s="4" t="s">
        <v>90</v>
      </c>
    </row>
    <row r="8" spans="1:8" x14ac:dyDescent="0.25">
      <c r="A8" s="3" t="s">
        <v>3</v>
      </c>
      <c r="B8" s="2" t="s">
        <v>18</v>
      </c>
    </row>
    <row r="9" spans="1:8" x14ac:dyDescent="0.25">
      <c r="A9" s="3" t="s">
        <v>4</v>
      </c>
      <c r="B9" s="2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22"/>
    </row>
    <row r="12" spans="1:8" x14ac:dyDescent="0.25">
      <c r="A12" s="3" t="s">
        <v>7</v>
      </c>
      <c r="B12" s="19"/>
      <c r="C12" s="7"/>
      <c r="D12" s="7"/>
    </row>
    <row r="13" spans="1:8" x14ac:dyDescent="0.25">
      <c r="A13" s="3"/>
    </row>
    <row r="14" spans="1:8" x14ac:dyDescent="0.25">
      <c r="A14" s="3"/>
      <c r="B14" s="8" t="s">
        <v>62</v>
      </c>
    </row>
    <row r="15" spans="1:8" x14ac:dyDescent="0.25"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14" t="s">
        <v>45</v>
      </c>
      <c r="B16" s="20"/>
      <c r="C16" s="20"/>
      <c r="D16" s="10" t="s">
        <v>9</v>
      </c>
      <c r="F16" s="14" t="s">
        <v>45</v>
      </c>
      <c r="G16" s="10">
        <f>+B16</f>
        <v>0</v>
      </c>
      <c r="H16" s="10">
        <f>+C16</f>
        <v>0</v>
      </c>
    </row>
    <row r="17" spans="1:8" x14ac:dyDescent="0.25">
      <c r="A17" s="2" t="s">
        <v>32</v>
      </c>
      <c r="B17" s="21"/>
      <c r="C17" s="21"/>
      <c r="D17" s="2">
        <f>+C17++B17</f>
        <v>0</v>
      </c>
      <c r="F17" s="2" t="str">
        <f t="shared" ref="F17:F22" si="0">+A17</f>
        <v>Do not smoke every day</v>
      </c>
      <c r="G17" s="11" t="e">
        <f t="shared" ref="G17:H21" si="1">+B17/B$22</f>
        <v>#DIV/0!</v>
      </c>
      <c r="H17" s="11" t="e">
        <f t="shared" si="1"/>
        <v>#DIV/0!</v>
      </c>
    </row>
    <row r="18" spans="1:8" x14ac:dyDescent="0.25">
      <c r="A18" s="2" t="s">
        <v>35</v>
      </c>
      <c r="B18" s="21"/>
      <c r="C18" s="21"/>
      <c r="D18" s="2">
        <f>+C18++B18</f>
        <v>0</v>
      </c>
      <c r="F18" s="2" t="str">
        <f t="shared" si="0"/>
        <v>1 - 10</v>
      </c>
      <c r="G18" s="11" t="e">
        <f t="shared" si="1"/>
        <v>#DIV/0!</v>
      </c>
      <c r="H18" s="11" t="e">
        <f t="shared" si="1"/>
        <v>#DIV/0!</v>
      </c>
    </row>
    <row r="19" spans="1:8" x14ac:dyDescent="0.25">
      <c r="A19" s="2" t="s">
        <v>36</v>
      </c>
      <c r="B19" s="21"/>
      <c r="C19" s="21"/>
      <c r="D19" s="2">
        <f>+C19++B19</f>
        <v>0</v>
      </c>
      <c r="F19" s="2" t="str">
        <f t="shared" si="0"/>
        <v>11 - 20</v>
      </c>
      <c r="G19" s="11" t="e">
        <f t="shared" si="1"/>
        <v>#DIV/0!</v>
      </c>
      <c r="H19" s="11" t="e">
        <f t="shared" si="1"/>
        <v>#DIV/0!</v>
      </c>
    </row>
    <row r="20" spans="1:8" x14ac:dyDescent="0.25">
      <c r="A20" s="2" t="s">
        <v>33</v>
      </c>
      <c r="B20" s="21"/>
      <c r="C20" s="21"/>
      <c r="D20" s="2">
        <f>+C20++B20</f>
        <v>0</v>
      </c>
      <c r="F20" s="2" t="str">
        <f t="shared" si="0"/>
        <v>21 - 30</v>
      </c>
      <c r="G20" s="11" t="e">
        <f t="shared" si="1"/>
        <v>#DIV/0!</v>
      </c>
      <c r="H20" s="11" t="e">
        <f t="shared" si="1"/>
        <v>#DIV/0!</v>
      </c>
    </row>
    <row r="21" spans="1:8" x14ac:dyDescent="0.25">
      <c r="A21" s="2" t="s">
        <v>34</v>
      </c>
      <c r="B21" s="21"/>
      <c r="C21" s="21"/>
      <c r="D21" s="2">
        <f>+C21++B21</f>
        <v>0</v>
      </c>
      <c r="F21" s="2" t="str">
        <f t="shared" si="0"/>
        <v>30+</v>
      </c>
      <c r="G21" s="11" t="e">
        <f t="shared" si="1"/>
        <v>#DIV/0!</v>
      </c>
      <c r="H21" s="11" t="e">
        <f t="shared" si="1"/>
        <v>#DIV/0!</v>
      </c>
    </row>
    <row r="22" spans="1:8" x14ac:dyDescent="0.25">
      <c r="A22" s="2" t="s">
        <v>9</v>
      </c>
      <c r="B22" s="2">
        <f>SUM(B17:B21)</f>
        <v>0</v>
      </c>
      <c r="C22" s="2">
        <f>SUM(C17:C21)</f>
        <v>0</v>
      </c>
      <c r="D22" s="2">
        <f>SUM(D17:D21)</f>
        <v>0</v>
      </c>
      <c r="F22" s="2" t="str">
        <f t="shared" si="0"/>
        <v>Total</v>
      </c>
      <c r="G22" s="12" t="e">
        <f>SUM(G17:G21)</f>
        <v>#DIV/0!</v>
      </c>
      <c r="H22" s="12" t="e">
        <f>SUM(H17:H21)</f>
        <v>#DIV/0!</v>
      </c>
    </row>
    <row r="25" spans="1:8" x14ac:dyDescent="0.25">
      <c r="A25" s="1" t="s">
        <v>10</v>
      </c>
      <c r="B25" s="1" t="str">
        <f>IF(+COUNTIF(D17:D21,"=0")&gt;0,"Chi-square cannot be calculated if a row total is zero",IF(AND(C80&lt;0.05,C80&gt;0.01),"Distributions differ at the .05 level",IF(C79&gt;0,"Data distribution will not support calculation of a Chi-square value",IF(C80&lt;=0.01,"Distributions differ at the .01 level","No difference between distributions"))))</f>
        <v>Chi-square cannot be calculated if a row total is zero</v>
      </c>
      <c r="C25" s="1"/>
      <c r="D25" s="1"/>
      <c r="E25" s="1"/>
    </row>
    <row r="69" spans="1:5" hidden="1" x14ac:dyDescent="0.25">
      <c r="C69" s="2" t="s">
        <v>1</v>
      </c>
    </row>
    <row r="70" spans="1:5" hidden="1" x14ac:dyDescent="0.25"/>
    <row r="71" spans="1:5" hidden="1" x14ac:dyDescent="0.25"/>
    <row r="72" spans="1:5" hidden="1" x14ac:dyDescent="0.25">
      <c r="C72" s="13" t="e">
        <f>+D17/D22*B22/D22*D22</f>
        <v>#DIV/0!</v>
      </c>
      <c r="D72" s="13" t="e">
        <f>+D17/D22*C22/D22*D22</f>
        <v>#DIV/0!</v>
      </c>
      <c r="E72" s="13" t="e">
        <f t="shared" ref="E72:E77" si="2">+D72+C72</f>
        <v>#DIV/0!</v>
      </c>
    </row>
    <row r="73" spans="1:5" hidden="1" x14ac:dyDescent="0.25">
      <c r="C73" s="13" t="e">
        <f>+D18/D22*B22/D22*D22</f>
        <v>#DIV/0!</v>
      </c>
      <c r="D73" s="13" t="e">
        <f>+D18/D22*C22/D22*D22</f>
        <v>#DIV/0!</v>
      </c>
      <c r="E73" s="13" t="e">
        <f t="shared" si="2"/>
        <v>#DIV/0!</v>
      </c>
    </row>
    <row r="74" spans="1:5" hidden="1" x14ac:dyDescent="0.25">
      <c r="C74" s="13" t="e">
        <f>+D19/D22*B22/D22*D22</f>
        <v>#DIV/0!</v>
      </c>
      <c r="D74" s="13" t="e">
        <f>+D19/D22*C22/D22*D22</f>
        <v>#DIV/0!</v>
      </c>
      <c r="E74" s="13" t="e">
        <f t="shared" si="2"/>
        <v>#DIV/0!</v>
      </c>
    </row>
    <row r="75" spans="1:5" hidden="1" x14ac:dyDescent="0.25">
      <c r="C75" s="13" t="e">
        <f>+D20/D22*B22/D22*D22</f>
        <v>#DIV/0!</v>
      </c>
      <c r="D75" s="13" t="e">
        <f>+D20/D22*C22/D22*D22</f>
        <v>#DIV/0!</v>
      </c>
      <c r="E75" s="13" t="e">
        <f t="shared" si="2"/>
        <v>#DIV/0!</v>
      </c>
    </row>
    <row r="76" spans="1:5" hidden="1" x14ac:dyDescent="0.25">
      <c r="C76" s="13" t="e">
        <f>+D21/D22*B22/D22*D22</f>
        <v>#DIV/0!</v>
      </c>
      <c r="D76" s="13" t="e">
        <f>+D21/D22*C22/D22*D22</f>
        <v>#DIV/0!</v>
      </c>
      <c r="E76" s="13" t="e">
        <f t="shared" si="2"/>
        <v>#DIV/0!</v>
      </c>
    </row>
    <row r="77" spans="1:5" hidden="1" x14ac:dyDescent="0.25">
      <c r="C77" s="13" t="e">
        <f>SUM(C72:C76)</f>
        <v>#DIV/0!</v>
      </c>
      <c r="D77" s="13" t="e">
        <f>SUM(D72:D76)</f>
        <v>#DIV/0!</v>
      </c>
      <c r="E77" s="13" t="e">
        <f t="shared" si="2"/>
        <v>#DIV/0!</v>
      </c>
    </row>
    <row r="78" spans="1:5" hidden="1" x14ac:dyDescent="0.25"/>
    <row r="79" spans="1:5" hidden="1" x14ac:dyDescent="0.25">
      <c r="C79" s="2">
        <f>+COUNTIF(C72:D76,"&lt;5")</f>
        <v>0</v>
      </c>
    </row>
    <row r="80" spans="1:5" hidden="1" x14ac:dyDescent="0.25">
      <c r="A80" s="2" t="s">
        <v>11</v>
      </c>
      <c r="C80" s="2" t="e">
        <f>CHITEST(B17:C21,C72:D76)</f>
        <v>#DIV/0!</v>
      </c>
    </row>
  </sheetData>
  <sheetProtection algorithmName="SHA-512" hashValue="Gb/RUZN3iiQkU9KzvbuJ3PKKKsb7k0k8z6jAnJN5O+a/BOTHLK5pci3+aBQMGg2uAqvQz5VbW/NT84B/HtlfxA==" saltValue="550rV4GeL3QJxGF1+7tccA==" spinCount="100000" sheet="1" objects="1" scenarios="1" selectLockedCells="1"/>
  <mergeCells count="1">
    <mergeCell ref="G15:H15"/>
  </mergeCells>
  <pageMargins left="0.7" right="0.7" top="0.75" bottom="0.75" header="0.3" footer="0.3"/>
  <pageSetup scale="6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83"/>
  <sheetViews>
    <sheetView workbookViewId="0">
      <selection activeCell="B10" sqref="B10"/>
    </sheetView>
  </sheetViews>
  <sheetFormatPr defaultRowHeight="15" x14ac:dyDescent="0.25"/>
  <cols>
    <col min="1" max="1" width="17.85546875" style="2" customWidth="1"/>
    <col min="2" max="2" width="16.7109375" style="2" customWidth="1"/>
    <col min="3" max="3" width="17.42578125" style="2" customWidth="1"/>
    <col min="4" max="4" width="13.5703125" style="2" customWidth="1"/>
    <col min="5" max="5" width="25.140625" style="2" customWidth="1"/>
    <col min="6" max="6" width="15" style="2" customWidth="1"/>
    <col min="7" max="7" width="14.5703125" style="2" customWidth="1"/>
    <col min="8" max="8" width="14.140625" style="2" customWidth="1"/>
    <col min="9" max="16384" width="9.140625" style="2"/>
  </cols>
  <sheetData>
    <row r="1" spans="1:8" ht="15.75" x14ac:dyDescent="0.25">
      <c r="A1" s="32" t="s">
        <v>0</v>
      </c>
    </row>
    <row r="2" spans="1:8" ht="15.75" x14ac:dyDescent="0.25">
      <c r="A2" s="32" t="s">
        <v>58</v>
      </c>
    </row>
    <row r="3" spans="1:8" ht="15.75" x14ac:dyDescent="0.25">
      <c r="A3" s="32"/>
      <c r="B3" s="2" t="s">
        <v>111</v>
      </c>
    </row>
    <row r="4" spans="1:8" ht="15.75" x14ac:dyDescent="0.25">
      <c r="A4" s="32"/>
      <c r="B4" s="2" t="s">
        <v>59</v>
      </c>
    </row>
    <row r="5" spans="1:8" ht="15.75" x14ac:dyDescent="0.25">
      <c r="A5" s="32"/>
      <c r="B5" s="2" t="s">
        <v>100</v>
      </c>
    </row>
    <row r="6" spans="1:8" x14ac:dyDescent="0.25">
      <c r="A6" s="3"/>
    </row>
    <row r="7" spans="1:8" x14ac:dyDescent="0.25">
      <c r="A7" s="3" t="s">
        <v>2</v>
      </c>
      <c r="B7" s="4" t="s">
        <v>93</v>
      </c>
    </row>
    <row r="8" spans="1:8" x14ac:dyDescent="0.25">
      <c r="A8" s="3" t="s">
        <v>3</v>
      </c>
      <c r="B8" s="2" t="s">
        <v>18</v>
      </c>
      <c r="G8" s="10"/>
      <c r="H8" s="10"/>
    </row>
    <row r="9" spans="1:8" x14ac:dyDescent="0.25">
      <c r="A9" s="3" t="s">
        <v>4</v>
      </c>
      <c r="B9" s="2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22"/>
    </row>
    <row r="12" spans="1:8" x14ac:dyDescent="0.25">
      <c r="A12" s="3" t="s">
        <v>7</v>
      </c>
      <c r="B12" s="19"/>
      <c r="C12" s="7"/>
      <c r="D12" s="7"/>
    </row>
    <row r="13" spans="1:8" x14ac:dyDescent="0.25">
      <c r="A13" s="3"/>
    </row>
    <row r="14" spans="1:8" x14ac:dyDescent="0.25">
      <c r="A14" s="3"/>
      <c r="B14" s="8" t="s">
        <v>62</v>
      </c>
    </row>
    <row r="15" spans="1:8" x14ac:dyDescent="0.25">
      <c r="A15" s="3"/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14" t="s">
        <v>45</v>
      </c>
      <c r="B16" s="20"/>
      <c r="C16" s="20"/>
      <c r="D16" s="10" t="s">
        <v>9</v>
      </c>
      <c r="F16" s="14" t="s">
        <v>45</v>
      </c>
      <c r="G16" s="10">
        <f t="shared" ref="G16:H16" si="0">+B16</f>
        <v>0</v>
      </c>
      <c r="H16" s="10">
        <f t="shared" si="0"/>
        <v>0</v>
      </c>
    </row>
    <row r="17" spans="1:8" x14ac:dyDescent="0.25">
      <c r="A17" s="2" t="s">
        <v>97</v>
      </c>
      <c r="B17" s="21"/>
      <c r="C17" s="21"/>
      <c r="D17" s="2">
        <f>+C17+B17</f>
        <v>0</v>
      </c>
      <c r="F17" s="2" t="str">
        <f>+A17</f>
        <v>None of these</v>
      </c>
      <c r="G17" s="11" t="e">
        <f>+B17/B19</f>
        <v>#DIV/0!</v>
      </c>
      <c r="H17" s="11" t="e">
        <f>+C17/C19</f>
        <v>#DIV/0!</v>
      </c>
    </row>
    <row r="18" spans="1:8" x14ac:dyDescent="0.25">
      <c r="A18" s="2" t="s">
        <v>98</v>
      </c>
      <c r="B18" s="33">
        <f>B19-B17</f>
        <v>0</v>
      </c>
      <c r="C18" s="33">
        <f>C19-C17</f>
        <v>0</v>
      </c>
      <c r="D18" s="2">
        <f>+C18+B18</f>
        <v>0</v>
      </c>
      <c r="F18" s="2" t="str">
        <f>+A18</f>
        <v>Any</v>
      </c>
      <c r="G18" s="11" t="e">
        <f>+B18/B19</f>
        <v>#DIV/0!</v>
      </c>
      <c r="H18" s="11" t="e">
        <f>+C18/C19</f>
        <v>#DIV/0!</v>
      </c>
    </row>
    <row r="19" spans="1:8" x14ac:dyDescent="0.25">
      <c r="A19" s="2" t="s">
        <v>96</v>
      </c>
      <c r="B19" s="21"/>
      <c r="C19" s="34"/>
      <c r="D19" s="2">
        <f>+C19+B19</f>
        <v>0</v>
      </c>
      <c r="F19" s="2" t="s">
        <v>9</v>
      </c>
      <c r="G19" s="11" t="e">
        <f>SUM(G17:G18)</f>
        <v>#DIV/0!</v>
      </c>
      <c r="H19" s="11" t="e">
        <f>SUM(H17:H18)</f>
        <v>#DIV/0!</v>
      </c>
    </row>
    <row r="20" spans="1:8" x14ac:dyDescent="0.25">
      <c r="G20" s="11"/>
      <c r="H20" s="11"/>
    </row>
    <row r="21" spans="1:8" x14ac:dyDescent="0.25">
      <c r="B21" s="5"/>
      <c r="C21" s="5"/>
      <c r="G21" s="11"/>
      <c r="H21" s="11"/>
    </row>
    <row r="22" spans="1:8" x14ac:dyDescent="0.25">
      <c r="A22" s="1" t="s">
        <v>10</v>
      </c>
      <c r="B22" s="1" t="str">
        <f>IF(+COUNTIF(D17:D19,"=0")&gt;0,"Chi-square cannot be calculated if a row total is zero",IF(AND(D83&lt;0.05,D83&gt;0.01),"Distributions differ at the .05 level",IF(D82&gt;0,"Data distribution will not support calculation of a Chi-square value",IF(D83&lt;=0.01,"Distributions differ at the .01 level","No difference between distributions"))))</f>
        <v>Chi-square cannot be calculated if a row total is zero</v>
      </c>
      <c r="C22" s="1"/>
      <c r="D22" s="1"/>
      <c r="E22" s="1"/>
    </row>
    <row r="69" spans="1:4" hidden="1" x14ac:dyDescent="0.25">
      <c r="A69" s="2" t="s">
        <v>1</v>
      </c>
    </row>
    <row r="70" spans="1:4" hidden="1" x14ac:dyDescent="0.25">
      <c r="A70" s="2" t="s">
        <v>95</v>
      </c>
      <c r="B70" s="2" t="e">
        <f>+D17*B19/D19</f>
        <v>#DIV/0!</v>
      </c>
      <c r="C70" s="2" t="e">
        <f>+D17*C19/D19</f>
        <v>#DIV/0!</v>
      </c>
      <c r="D70" s="2" t="e">
        <f>SUM(B70:C70)</f>
        <v>#DIV/0!</v>
      </c>
    </row>
    <row r="71" spans="1:4" hidden="1" x14ac:dyDescent="0.25">
      <c r="A71" s="2" t="s">
        <v>94</v>
      </c>
      <c r="B71" s="2" t="e">
        <f>+D18*B19/D19</f>
        <v>#DIV/0!</v>
      </c>
      <c r="C71" s="2" t="e">
        <f>+D18*C19/D19</f>
        <v>#DIV/0!</v>
      </c>
      <c r="D71" s="2" t="e">
        <f>SUM(B71:C71)</f>
        <v>#DIV/0!</v>
      </c>
    </row>
    <row r="72" spans="1:4" hidden="1" x14ac:dyDescent="0.25">
      <c r="A72" s="2" t="s">
        <v>96</v>
      </c>
      <c r="B72" s="2" t="e">
        <f>SUM(B70:B71)</f>
        <v>#DIV/0!</v>
      </c>
      <c r="C72" s="2" t="e">
        <f>+C71+C70</f>
        <v>#DIV/0!</v>
      </c>
      <c r="D72" s="2" t="e">
        <f>+D71+D70</f>
        <v>#DIV/0!</v>
      </c>
    </row>
    <row r="73" spans="1:4" hidden="1" x14ac:dyDescent="0.25"/>
    <row r="74" spans="1:4" hidden="1" x14ac:dyDescent="0.25"/>
    <row r="75" spans="1:4" hidden="1" x14ac:dyDescent="0.25"/>
    <row r="76" spans="1:4" hidden="1" x14ac:dyDescent="0.25"/>
    <row r="77" spans="1:4" hidden="1" x14ac:dyDescent="0.25"/>
    <row r="78" spans="1:4" hidden="1" x14ac:dyDescent="0.25"/>
    <row r="79" spans="1:4" hidden="1" x14ac:dyDescent="0.25"/>
    <row r="80" spans="1:4" hidden="1" x14ac:dyDescent="0.25"/>
    <row r="81" spans="1:4" hidden="1" x14ac:dyDescent="0.25">
      <c r="B81" s="2" t="e">
        <f>SUM(B70:B78)</f>
        <v>#DIV/0!</v>
      </c>
      <c r="C81" s="2" t="e">
        <f>SUM(C70:C78)</f>
        <v>#DIV/0!</v>
      </c>
      <c r="D81" s="2" t="e">
        <f>SUM(B81:C81)</f>
        <v>#DIV/0!</v>
      </c>
    </row>
    <row r="82" spans="1:4" hidden="1" x14ac:dyDescent="0.25">
      <c r="D82" s="2">
        <f>+COUNTIF(C72:D76,"&lt;5")</f>
        <v>0</v>
      </c>
    </row>
    <row r="83" spans="1:4" hidden="1" x14ac:dyDescent="0.25">
      <c r="A83" s="2" t="s">
        <v>11</v>
      </c>
      <c r="D83" s="2" t="e">
        <f>+CHITEST(B17:C18,B70:C71)</f>
        <v>#DIV/0!</v>
      </c>
    </row>
  </sheetData>
  <sheetProtection algorithmName="SHA-512" hashValue="AqyORv4c5KFG71zp1hNBC/dgIccakSnqTonaWqB5zV6AUp6Nv3Ia0TucDLhN06gfEc/ulwjmcYihPn4YSN+upA==" saltValue="9dPvNlZC8Ed7DzYCbPvXQw==" spinCount="100000" sheet="1" objects="1" scenarios="1" selectLockedCells="1"/>
  <mergeCells count="1">
    <mergeCell ref="G15:H15"/>
  </mergeCells>
  <dataValidations count="3">
    <dataValidation type="whole" operator="greaterThanOrEqual" allowBlank="1" showInputMessage="1" showErrorMessage="1" errorTitle="Retry!" error="The &quot;Total (Counts)&quot; number should be greater than or equal to the number in the &quot;None of these&quot; cell." sqref="B19:C19" xr:uid="{00000000-0002-0000-0E00-000000000000}">
      <formula1>B17</formula1>
    </dataValidation>
    <dataValidation type="whole" operator="lessThanOrEqual" allowBlank="1" showInputMessage="1" showErrorMessage="1" errorTitle="Retry!" error="The &quot;none of these&quot; number should be less than or equal to the number in the &quot;Total (Counts)&quot; cell." sqref="B17" xr:uid="{00000000-0002-0000-0E00-000001000000}">
      <formula1>B19</formula1>
    </dataValidation>
    <dataValidation type="whole" operator="lessThanOrEqual" allowBlank="1" showInputMessage="1" showErrorMessage="1" errorTitle="Retry" error="The &quot;none of these&quot; number should be less than or equal to the number in the &quot;Total (Counts)&quot; cell." sqref="C17" xr:uid="{00000000-0002-0000-0E00-000002000000}">
      <formula1>C19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80"/>
  <sheetViews>
    <sheetView workbookViewId="0">
      <selection activeCell="B10" sqref="B10"/>
    </sheetView>
  </sheetViews>
  <sheetFormatPr defaultRowHeight="15" x14ac:dyDescent="0.25"/>
  <cols>
    <col min="1" max="1" width="17.5703125" style="2" customWidth="1"/>
    <col min="2" max="2" width="16.85546875" style="2" customWidth="1"/>
    <col min="3" max="3" width="17.7109375" style="2" customWidth="1"/>
    <col min="4" max="4" width="14" style="2" customWidth="1"/>
    <col min="5" max="5" width="24.7109375" style="2" customWidth="1"/>
    <col min="6" max="6" width="14.7109375" style="2" customWidth="1"/>
    <col min="7" max="7" width="16.85546875" style="2" customWidth="1"/>
    <col min="8" max="8" width="16.5703125" style="2" customWidth="1"/>
    <col min="9" max="9" width="16.85546875" style="2" bestFit="1" customWidth="1"/>
    <col min="10" max="12" width="9.140625" style="2"/>
    <col min="13" max="13" width="8.85546875" style="2" customWidth="1"/>
    <col min="14" max="14" width="8.5703125" style="2" customWidth="1"/>
    <col min="15" max="15" width="7.42578125" style="2" customWidth="1"/>
    <col min="16" max="16" width="7.7109375" style="2" customWidth="1"/>
    <col min="17" max="17" width="7.42578125" style="2" customWidth="1"/>
    <col min="18" max="18" width="8.140625" style="2" customWidth="1"/>
    <col min="19" max="19" width="11.28515625" style="2" customWidth="1"/>
    <col min="20" max="20" width="9.28515625" style="2" customWidth="1"/>
    <col min="21" max="21" width="6.85546875" style="2" customWidth="1"/>
    <col min="22" max="22" width="8.42578125" style="2" customWidth="1"/>
    <col min="23" max="23" width="8.140625" style="2" customWidth="1"/>
    <col min="24" max="16384" width="9.140625" style="2"/>
  </cols>
  <sheetData>
    <row r="1" spans="1:8" ht="15.75" x14ac:dyDescent="0.25">
      <c r="A1" s="42" t="s">
        <v>0</v>
      </c>
      <c r="B1" s="42"/>
      <c r="C1" s="42"/>
      <c r="D1" s="42"/>
      <c r="E1" s="42"/>
    </row>
    <row r="2" spans="1:8" ht="15.75" x14ac:dyDescent="0.25">
      <c r="A2" s="42" t="s">
        <v>58</v>
      </c>
      <c r="B2" s="42"/>
      <c r="C2" s="42"/>
      <c r="D2" s="42"/>
      <c r="E2" s="42"/>
    </row>
    <row r="3" spans="1:8" ht="15.75" x14ac:dyDescent="0.25">
      <c r="A3" s="32"/>
      <c r="B3" s="2" t="s">
        <v>111</v>
      </c>
    </row>
    <row r="4" spans="1:8" ht="15.75" x14ac:dyDescent="0.25">
      <c r="A4" s="32"/>
      <c r="B4" s="2" t="s">
        <v>59</v>
      </c>
    </row>
    <row r="5" spans="1:8" x14ac:dyDescent="0.25">
      <c r="A5" s="3"/>
      <c r="B5" s="2" t="s">
        <v>16</v>
      </c>
    </row>
    <row r="6" spans="1:8" x14ac:dyDescent="0.25">
      <c r="A6" s="4"/>
    </row>
    <row r="7" spans="1:8" x14ac:dyDescent="0.25">
      <c r="A7" s="3" t="s">
        <v>2</v>
      </c>
      <c r="B7" s="4" t="s">
        <v>91</v>
      </c>
    </row>
    <row r="8" spans="1:8" x14ac:dyDescent="0.25">
      <c r="A8" s="3" t="s">
        <v>3</v>
      </c>
      <c r="B8" s="2" t="s">
        <v>18</v>
      </c>
    </row>
    <row r="9" spans="1:8" x14ac:dyDescent="0.25">
      <c r="A9" s="3" t="s">
        <v>4</v>
      </c>
      <c r="B9" s="2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19"/>
    </row>
    <row r="12" spans="1:8" x14ac:dyDescent="0.25">
      <c r="A12" s="3" t="s">
        <v>7</v>
      </c>
      <c r="B12" s="19"/>
      <c r="C12" s="7"/>
      <c r="D12" s="7"/>
    </row>
    <row r="13" spans="1:8" x14ac:dyDescent="0.25">
      <c r="A13" s="3"/>
    </row>
    <row r="14" spans="1:8" x14ac:dyDescent="0.25">
      <c r="A14" s="3"/>
      <c r="B14" s="8" t="s">
        <v>62</v>
      </c>
    </row>
    <row r="15" spans="1:8" x14ac:dyDescent="0.25"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14" t="s">
        <v>45</v>
      </c>
      <c r="B16" s="20"/>
      <c r="C16" s="20"/>
      <c r="D16" s="10" t="s">
        <v>9</v>
      </c>
      <c r="F16" s="14" t="s">
        <v>52</v>
      </c>
      <c r="G16" s="10">
        <f>+B16</f>
        <v>0</v>
      </c>
      <c r="H16" s="10">
        <f>+C16</f>
        <v>0</v>
      </c>
    </row>
    <row r="17" spans="1:8" x14ac:dyDescent="0.25">
      <c r="A17" s="2" t="s">
        <v>37</v>
      </c>
      <c r="B17" s="21"/>
      <c r="C17" s="21"/>
      <c r="D17" s="2">
        <f>+C17++B17</f>
        <v>0</v>
      </c>
      <c r="F17" s="2" t="str">
        <f t="shared" ref="F17:F22" si="0">+A17</f>
        <v>Excellent</v>
      </c>
      <c r="G17" s="11" t="e">
        <f t="shared" ref="G17:H21" si="1">+B17/B$22</f>
        <v>#DIV/0!</v>
      </c>
      <c r="H17" s="11" t="e">
        <f t="shared" si="1"/>
        <v>#DIV/0!</v>
      </c>
    </row>
    <row r="18" spans="1:8" x14ac:dyDescent="0.25">
      <c r="A18" s="2" t="s">
        <v>64</v>
      </c>
      <c r="B18" s="21"/>
      <c r="C18" s="21"/>
      <c r="D18" s="2">
        <f>+C18++B18</f>
        <v>0</v>
      </c>
      <c r="F18" s="2" t="str">
        <f t="shared" si="0"/>
        <v>Very good</v>
      </c>
      <c r="G18" s="11" t="e">
        <f t="shared" si="1"/>
        <v>#DIV/0!</v>
      </c>
      <c r="H18" s="11" t="e">
        <f t="shared" si="1"/>
        <v>#DIV/0!</v>
      </c>
    </row>
    <row r="19" spans="1:8" x14ac:dyDescent="0.25">
      <c r="A19" s="2" t="s">
        <v>38</v>
      </c>
      <c r="B19" s="21"/>
      <c r="C19" s="21"/>
      <c r="D19" s="2">
        <f>+C19++B19</f>
        <v>0</v>
      </c>
      <c r="F19" s="2" t="str">
        <f t="shared" si="0"/>
        <v>Good</v>
      </c>
      <c r="G19" s="11" t="e">
        <f t="shared" si="1"/>
        <v>#DIV/0!</v>
      </c>
      <c r="H19" s="11" t="e">
        <f t="shared" si="1"/>
        <v>#DIV/0!</v>
      </c>
    </row>
    <row r="20" spans="1:8" x14ac:dyDescent="0.25">
      <c r="A20" s="2" t="s">
        <v>39</v>
      </c>
      <c r="B20" s="21"/>
      <c r="C20" s="21"/>
      <c r="D20" s="2">
        <f>+C20++B20</f>
        <v>0</v>
      </c>
      <c r="F20" s="2" t="str">
        <f t="shared" si="0"/>
        <v>Fair</v>
      </c>
      <c r="G20" s="11" t="e">
        <f t="shared" si="1"/>
        <v>#DIV/0!</v>
      </c>
      <c r="H20" s="11" t="e">
        <f t="shared" si="1"/>
        <v>#DIV/0!</v>
      </c>
    </row>
    <row r="21" spans="1:8" x14ac:dyDescent="0.25">
      <c r="A21" s="2" t="s">
        <v>40</v>
      </c>
      <c r="B21" s="21"/>
      <c r="C21" s="21"/>
      <c r="D21" s="2">
        <f>+C21++B21</f>
        <v>0</v>
      </c>
      <c r="F21" s="2" t="str">
        <f t="shared" si="0"/>
        <v>Poor</v>
      </c>
      <c r="G21" s="11" t="e">
        <f t="shared" si="1"/>
        <v>#DIV/0!</v>
      </c>
      <c r="H21" s="11" t="e">
        <f t="shared" si="1"/>
        <v>#DIV/0!</v>
      </c>
    </row>
    <row r="22" spans="1:8" x14ac:dyDescent="0.25">
      <c r="A22" s="2" t="s">
        <v>9</v>
      </c>
      <c r="B22" s="2">
        <f>SUM(B17:B21)</f>
        <v>0</v>
      </c>
      <c r="C22" s="2">
        <f>SUM(C17:C21)</f>
        <v>0</v>
      </c>
      <c r="D22" s="2">
        <f>SUM(D17:D21)</f>
        <v>0</v>
      </c>
      <c r="F22" s="2" t="str">
        <f t="shared" si="0"/>
        <v>Total</v>
      </c>
      <c r="G22" s="12" t="e">
        <f>SUM(G17:G21)</f>
        <v>#DIV/0!</v>
      </c>
      <c r="H22" s="12" t="e">
        <f>SUM(H17:H21)</f>
        <v>#DIV/0!</v>
      </c>
    </row>
    <row r="25" spans="1:8" x14ac:dyDescent="0.25">
      <c r="A25" s="1" t="s">
        <v>10</v>
      </c>
      <c r="B25" s="1" t="str">
        <f>IF(+COUNTIF(D17:D21,"=0")&gt;0,"Chi-square cannot be calculated if a row total is zero",IF(AND(C80&lt;0.05,C80&gt;0.01),"Distributions differ at the .05 level",IF(C79&gt;0,"Data distribution will not support calculation of a Chi-square value",IF(C80&lt;=0.01,"Distributions differ at the .01 level","No difference between distributions"))))</f>
        <v>Chi-square cannot be calculated if a row total is zero</v>
      </c>
      <c r="C25" s="1"/>
      <c r="D25" s="1"/>
      <c r="E25" s="1"/>
    </row>
    <row r="69" spans="1:5" hidden="1" x14ac:dyDescent="0.25">
      <c r="C69" s="2" t="s">
        <v>1</v>
      </c>
    </row>
    <row r="70" spans="1:5" hidden="1" x14ac:dyDescent="0.25"/>
    <row r="71" spans="1:5" hidden="1" x14ac:dyDescent="0.25"/>
    <row r="72" spans="1:5" hidden="1" x14ac:dyDescent="0.25">
      <c r="C72" s="13" t="e">
        <f>+D17/D22*B22/D22*D22</f>
        <v>#DIV/0!</v>
      </c>
      <c r="D72" s="13" t="e">
        <f>+D17/D22*C22/D22*D22</f>
        <v>#DIV/0!</v>
      </c>
      <c r="E72" s="13" t="e">
        <f t="shared" ref="E72:E77" si="2">+D72+C72</f>
        <v>#DIV/0!</v>
      </c>
    </row>
    <row r="73" spans="1:5" hidden="1" x14ac:dyDescent="0.25">
      <c r="C73" s="13" t="e">
        <f>+D18/D22*B22/D22*D22</f>
        <v>#DIV/0!</v>
      </c>
      <c r="D73" s="13" t="e">
        <f>+D18/D22*C22/D22*D22</f>
        <v>#DIV/0!</v>
      </c>
      <c r="E73" s="13" t="e">
        <f t="shared" si="2"/>
        <v>#DIV/0!</v>
      </c>
    </row>
    <row r="74" spans="1:5" hidden="1" x14ac:dyDescent="0.25">
      <c r="C74" s="13" t="e">
        <f>+D19/D22*B22/D22*D22</f>
        <v>#DIV/0!</v>
      </c>
      <c r="D74" s="13" t="e">
        <f>+D19/D22*C22/D22*D22</f>
        <v>#DIV/0!</v>
      </c>
      <c r="E74" s="13" t="e">
        <f t="shared" si="2"/>
        <v>#DIV/0!</v>
      </c>
    </row>
    <row r="75" spans="1:5" hidden="1" x14ac:dyDescent="0.25">
      <c r="C75" s="13" t="e">
        <f>+D20/D22*B22/D22*D22</f>
        <v>#DIV/0!</v>
      </c>
      <c r="D75" s="13" t="e">
        <f>+D20/D22*C22/D22*D22</f>
        <v>#DIV/0!</v>
      </c>
      <c r="E75" s="13" t="e">
        <f t="shared" si="2"/>
        <v>#DIV/0!</v>
      </c>
    </row>
    <row r="76" spans="1:5" hidden="1" x14ac:dyDescent="0.25">
      <c r="C76" s="13" t="e">
        <f>+D21/D22*B22/D22*D22</f>
        <v>#DIV/0!</v>
      </c>
      <c r="D76" s="13" t="e">
        <f>+D21/D22*C22/D22*D22</f>
        <v>#DIV/0!</v>
      </c>
      <c r="E76" s="13" t="e">
        <f t="shared" si="2"/>
        <v>#DIV/0!</v>
      </c>
    </row>
    <row r="77" spans="1:5" hidden="1" x14ac:dyDescent="0.25">
      <c r="C77" s="13"/>
      <c r="D77" s="13" t="e">
        <f>SUM(D72:D76)</f>
        <v>#DIV/0!</v>
      </c>
      <c r="E77" s="13" t="e">
        <f t="shared" si="2"/>
        <v>#DIV/0!</v>
      </c>
    </row>
    <row r="78" spans="1:5" hidden="1" x14ac:dyDescent="0.25"/>
    <row r="79" spans="1:5" hidden="1" x14ac:dyDescent="0.25">
      <c r="C79" s="2">
        <f>+COUNTIF(C72:D76,"&lt;5")</f>
        <v>0</v>
      </c>
    </row>
    <row r="80" spans="1:5" hidden="1" x14ac:dyDescent="0.25">
      <c r="A80" s="2" t="s">
        <v>11</v>
      </c>
      <c r="C80" s="2" t="e">
        <f>CHITEST(B17:C21,C72:D76)</f>
        <v>#DIV/0!</v>
      </c>
    </row>
  </sheetData>
  <sheetProtection algorithmName="SHA-512" hashValue="/ypOCaSctbIk+i/iyCljmj9qZBwhO0x8foQWdjOOBzdnvQayH6OH2wDNDXuaaVOPU9O0UZitK0mOpIlYMNknQA==" saltValue="XSSMHn8aoXeXqgyRnnwSwg==" spinCount="100000" sheet="1" objects="1" scenarios="1" selectLockedCells="1"/>
  <mergeCells count="3">
    <mergeCell ref="G15:H15"/>
    <mergeCell ref="A1:E1"/>
    <mergeCell ref="A2:E2"/>
  </mergeCells>
  <pageMargins left="0.7" right="0.7" top="0.75" bottom="0.75" header="0.3" footer="0.3"/>
  <pageSetup scale="6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81"/>
  <sheetViews>
    <sheetView workbookViewId="0">
      <selection activeCell="B10" sqref="B10"/>
    </sheetView>
  </sheetViews>
  <sheetFormatPr defaultRowHeight="15" x14ac:dyDescent="0.25"/>
  <cols>
    <col min="1" max="1" width="17.5703125" style="2" customWidth="1"/>
    <col min="2" max="2" width="17" style="2" customWidth="1"/>
    <col min="3" max="3" width="17.5703125" style="2" customWidth="1"/>
    <col min="4" max="4" width="14" style="2" customWidth="1"/>
    <col min="5" max="5" width="24.42578125" style="2" customWidth="1"/>
    <col min="6" max="6" width="14.85546875" style="2" customWidth="1"/>
    <col min="7" max="7" width="16.5703125" style="2" customWidth="1"/>
    <col min="8" max="8" width="17.28515625" style="2" customWidth="1"/>
    <col min="9" max="12" width="9.140625" style="2"/>
    <col min="13" max="13" width="17.5703125" style="2" customWidth="1"/>
    <col min="14" max="14" width="11.7109375" style="2" customWidth="1"/>
    <col min="15" max="15" width="11.5703125" style="2" customWidth="1"/>
    <col min="16" max="17" width="11.140625" style="2" customWidth="1"/>
    <col min="18" max="18" width="7" style="2" customWidth="1"/>
    <col min="19" max="19" width="5.5703125" style="2" customWidth="1"/>
    <col min="20" max="20" width="7.140625" style="2" customWidth="1"/>
    <col min="21" max="21" width="3.7109375" style="2" customWidth="1"/>
    <col min="22" max="22" width="5.7109375" style="2" customWidth="1"/>
    <col min="23" max="23" width="10.85546875" style="2" customWidth="1"/>
    <col min="24" max="16384" width="9.140625" style="2"/>
  </cols>
  <sheetData>
    <row r="1" spans="1:15" ht="15.75" x14ac:dyDescent="0.25">
      <c r="A1" s="32" t="s">
        <v>0</v>
      </c>
    </row>
    <row r="2" spans="1:15" ht="15.75" x14ac:dyDescent="0.25">
      <c r="A2" s="32" t="s">
        <v>58</v>
      </c>
    </row>
    <row r="3" spans="1:15" ht="15.75" x14ac:dyDescent="0.25">
      <c r="A3" s="32"/>
      <c r="B3" s="2" t="s">
        <v>111</v>
      </c>
    </row>
    <row r="4" spans="1:15" ht="15.75" x14ac:dyDescent="0.25">
      <c r="A4" s="32"/>
      <c r="B4" s="2" t="s">
        <v>59</v>
      </c>
    </row>
    <row r="5" spans="1:15" ht="15.75" x14ac:dyDescent="0.25">
      <c r="A5" s="32"/>
      <c r="B5" s="2" t="s">
        <v>16</v>
      </c>
    </row>
    <row r="6" spans="1:15" x14ac:dyDescent="0.25">
      <c r="A6" s="4"/>
    </row>
    <row r="7" spans="1:15" x14ac:dyDescent="0.25">
      <c r="A7" s="3" t="s">
        <v>2</v>
      </c>
      <c r="B7" s="17" t="s">
        <v>92</v>
      </c>
      <c r="N7" s="13"/>
      <c r="O7" s="13"/>
    </row>
    <row r="8" spans="1:15" x14ac:dyDescent="0.25">
      <c r="A8" s="3" t="s">
        <v>3</v>
      </c>
      <c r="B8" s="2" t="s">
        <v>18</v>
      </c>
      <c r="N8" s="13"/>
      <c r="O8" s="13"/>
    </row>
    <row r="9" spans="1:15" x14ac:dyDescent="0.25">
      <c r="A9" s="3" t="s">
        <v>4</v>
      </c>
      <c r="B9" s="2" t="s">
        <v>5</v>
      </c>
      <c r="N9" s="13"/>
      <c r="O9" s="13"/>
    </row>
    <row r="10" spans="1:15" x14ac:dyDescent="0.25">
      <c r="A10" s="3" t="s">
        <v>109</v>
      </c>
      <c r="B10" s="36"/>
    </row>
    <row r="11" spans="1:15" x14ac:dyDescent="0.25">
      <c r="A11" s="3" t="s">
        <v>6</v>
      </c>
      <c r="B11" s="18"/>
      <c r="N11" s="13"/>
      <c r="O11" s="13"/>
    </row>
    <row r="12" spans="1:15" x14ac:dyDescent="0.25">
      <c r="A12" s="3" t="s">
        <v>7</v>
      </c>
      <c r="B12" s="19"/>
      <c r="C12" s="7"/>
      <c r="D12" s="7"/>
      <c r="N12" s="13"/>
      <c r="O12" s="13"/>
    </row>
    <row r="13" spans="1:15" x14ac:dyDescent="0.25">
      <c r="A13" s="3"/>
      <c r="N13" s="13"/>
      <c r="O13" s="13"/>
    </row>
    <row r="14" spans="1:15" x14ac:dyDescent="0.25">
      <c r="A14" s="3"/>
      <c r="B14" s="8"/>
      <c r="N14" s="13"/>
      <c r="O14" s="13"/>
    </row>
    <row r="15" spans="1:15" x14ac:dyDescent="0.25">
      <c r="B15" s="9" t="s">
        <v>60</v>
      </c>
      <c r="C15" s="9" t="s">
        <v>61</v>
      </c>
      <c r="G15" s="39" t="s">
        <v>8</v>
      </c>
      <c r="H15" s="39"/>
    </row>
    <row r="16" spans="1:15" x14ac:dyDescent="0.25">
      <c r="A16" s="14" t="s">
        <v>45</v>
      </c>
      <c r="B16" s="20"/>
      <c r="C16" s="20"/>
      <c r="D16" s="10" t="s">
        <v>9</v>
      </c>
      <c r="F16" s="14" t="s">
        <v>45</v>
      </c>
      <c r="G16" s="10">
        <f>+B16</f>
        <v>0</v>
      </c>
      <c r="H16" s="10">
        <f>+C16</f>
        <v>0</v>
      </c>
    </row>
    <row r="17" spans="1:8" x14ac:dyDescent="0.25">
      <c r="A17" s="2" t="s">
        <v>41</v>
      </c>
      <c r="B17" s="21"/>
      <c r="C17" s="21"/>
      <c r="D17" s="2">
        <f>+C17+B17</f>
        <v>0</v>
      </c>
      <c r="F17" s="2" t="str">
        <f>+A17</f>
        <v>Normal</v>
      </c>
      <c r="G17" s="11" t="e">
        <f>+B17/ctot1</f>
        <v>#DIV/0!</v>
      </c>
      <c r="H17" s="11" t="e">
        <f>+C17/ctot2</f>
        <v>#DIV/0!</v>
      </c>
    </row>
    <row r="18" spans="1:8" x14ac:dyDescent="0.25">
      <c r="A18" s="2" t="s">
        <v>42</v>
      </c>
      <c r="B18" s="21"/>
      <c r="C18" s="21"/>
      <c r="D18" s="2">
        <f>+C18+B18</f>
        <v>0</v>
      </c>
      <c r="F18" s="2" t="str">
        <f>+A18</f>
        <v>Underweight</v>
      </c>
      <c r="G18" s="11" t="e">
        <f>+B18/ctot1</f>
        <v>#DIV/0!</v>
      </c>
      <c r="H18" s="11" t="e">
        <f>+C18/ctot2</f>
        <v>#DIV/0!</v>
      </c>
    </row>
    <row r="19" spans="1:8" x14ac:dyDescent="0.25">
      <c r="A19" s="2" t="s">
        <v>43</v>
      </c>
      <c r="B19" s="21"/>
      <c r="C19" s="21"/>
      <c r="D19" s="2">
        <f>+C19+B19</f>
        <v>0</v>
      </c>
      <c r="F19" s="2" t="str">
        <f>+A19</f>
        <v>Overweight</v>
      </c>
      <c r="G19" s="11" t="e">
        <f>+B19/ctot1</f>
        <v>#DIV/0!</v>
      </c>
      <c r="H19" s="11" t="e">
        <f>+C19/ctot2</f>
        <v>#DIV/0!</v>
      </c>
    </row>
    <row r="20" spans="1:8" x14ac:dyDescent="0.25">
      <c r="A20" s="2" t="s">
        <v>44</v>
      </c>
      <c r="B20" s="21"/>
      <c r="C20" s="21"/>
      <c r="D20" s="2">
        <f>+C20+B20</f>
        <v>0</v>
      </c>
      <c r="F20" s="2" t="str">
        <f>+A20</f>
        <v>Obese</v>
      </c>
      <c r="G20" s="11" t="e">
        <f>+B20/ctot1</f>
        <v>#DIV/0!</v>
      </c>
      <c r="H20" s="11" t="e">
        <f>+C20/ctot2</f>
        <v>#DIV/0!</v>
      </c>
    </row>
    <row r="21" spans="1:8" x14ac:dyDescent="0.25">
      <c r="A21" s="2" t="s">
        <v>9</v>
      </c>
      <c r="B21" s="2">
        <f>SUM(B17:B20)</f>
        <v>0</v>
      </c>
      <c r="C21" s="2">
        <f>SUM(C17:C20)</f>
        <v>0</v>
      </c>
      <c r="D21" s="2">
        <f>+C21+B21</f>
        <v>0</v>
      </c>
      <c r="F21" s="2" t="s">
        <v>9</v>
      </c>
      <c r="G21" s="12" t="e">
        <f>SUM(G17:G20)</f>
        <v>#DIV/0!</v>
      </c>
      <c r="H21" s="12" t="e">
        <f>SUM(H17:H20)</f>
        <v>#DIV/0!</v>
      </c>
    </row>
    <row r="24" spans="1:8" x14ac:dyDescent="0.25">
      <c r="A24" s="1" t="s">
        <v>10</v>
      </c>
      <c r="B24" s="1" t="str">
        <f>IF(+COUNTIF(D17:D20,"=0")&gt;0,"Chi-square cannot be calculated if a row total is zero",IF(AND(C81&lt;0.05,C81&gt;0.01),"Distributions differ at the .05 level",IF(C80&gt;0,"Data distribution will not support calculation of a Chi-square value",IF(C81&lt;=0.01,"Distributions differ at the .01 level","No difference between distributions"))))</f>
        <v>Chi-square cannot be calculated if a row total is zero</v>
      </c>
      <c r="C24" s="1"/>
      <c r="D24" s="1"/>
      <c r="E24" s="1"/>
    </row>
    <row r="69" spans="1:4" hidden="1" x14ac:dyDescent="0.25">
      <c r="A69" s="2" t="s">
        <v>1</v>
      </c>
    </row>
    <row r="70" spans="1:4" hidden="1" x14ac:dyDescent="0.25"/>
    <row r="71" spans="1:4" hidden="1" x14ac:dyDescent="0.25">
      <c r="A71" s="2" t="s">
        <v>46</v>
      </c>
    </row>
    <row r="72" spans="1:4" hidden="1" x14ac:dyDescent="0.25">
      <c r="A72" s="2" t="s">
        <v>1</v>
      </c>
    </row>
    <row r="73" spans="1:4" hidden="1" x14ac:dyDescent="0.25">
      <c r="A73" s="2" t="s">
        <v>47</v>
      </c>
      <c r="B73" s="13" t="e">
        <f>(rtot1/dtot)*(ctot1/dtot)*dtot</f>
        <v>#DIV/0!</v>
      </c>
      <c r="C73" s="13" t="e">
        <f>(rtot1/dtot)*(ctot2/dtot)*dtot</f>
        <v>#DIV/0!</v>
      </c>
      <c r="D73" s="2" t="e">
        <f>SUM(B73:C73)</f>
        <v>#DIV/0!</v>
      </c>
    </row>
    <row r="74" spans="1:4" hidden="1" x14ac:dyDescent="0.25">
      <c r="A74" s="2" t="s">
        <v>48</v>
      </c>
      <c r="B74" s="13" t="e">
        <f>+rtot2/dtot*ctot1/dtot*dtot</f>
        <v>#DIV/0!</v>
      </c>
      <c r="C74" s="13" t="e">
        <f>(rtot2/dtot)*(ctot2/dtot)*dtot</f>
        <v>#DIV/0!</v>
      </c>
      <c r="D74" s="2" t="e">
        <f>SUM(B74:C74)</f>
        <v>#DIV/0!</v>
      </c>
    </row>
    <row r="75" spans="1:4" hidden="1" x14ac:dyDescent="0.25">
      <c r="A75" s="2" t="s">
        <v>49</v>
      </c>
      <c r="B75" s="13" t="e">
        <f>rtot3/dtot*ctot1/dtot*dtot</f>
        <v>#DIV/0!</v>
      </c>
      <c r="C75" s="13" t="e">
        <f>(rtot3/dtot)*(ctot2/dtot)*dtot</f>
        <v>#DIV/0!</v>
      </c>
      <c r="D75" s="2" t="e">
        <f>SUM(B75:C75)</f>
        <v>#DIV/0!</v>
      </c>
    </row>
    <row r="76" spans="1:4" hidden="1" x14ac:dyDescent="0.25">
      <c r="A76" s="2" t="s">
        <v>50</v>
      </c>
      <c r="B76" s="13" t="e">
        <f>+rtot4/dtot*ctot1/dtot*dtot</f>
        <v>#DIV/0!</v>
      </c>
      <c r="C76" s="13" t="e">
        <f>(rtot4/dtot)*(ctot2/dtot)*dtot</f>
        <v>#DIV/0!</v>
      </c>
      <c r="D76" s="2" t="e">
        <f>SUM(B76:C76)</f>
        <v>#DIV/0!</v>
      </c>
    </row>
    <row r="77" spans="1:4" hidden="1" x14ac:dyDescent="0.25">
      <c r="B77" s="13"/>
      <c r="C77" s="13"/>
    </row>
    <row r="78" spans="1:4" hidden="1" x14ac:dyDescent="0.25">
      <c r="B78" s="13"/>
      <c r="C78" s="13"/>
    </row>
    <row r="79" spans="1:4" hidden="1" x14ac:dyDescent="0.25">
      <c r="B79" s="2" t="e">
        <f>SUM(B73:B76)</f>
        <v>#DIV/0!</v>
      </c>
      <c r="C79" s="2" t="e">
        <f>SUM(C73:C76)</f>
        <v>#DIV/0!</v>
      </c>
      <c r="D79" s="2" t="e">
        <f>SUM(B79:C79)</f>
        <v>#DIV/0!</v>
      </c>
    </row>
    <row r="80" spans="1:4" hidden="1" x14ac:dyDescent="0.25">
      <c r="C80" s="2">
        <f>+COUNTIF(C72:D76,"&lt;5")</f>
        <v>0</v>
      </c>
    </row>
    <row r="81" spans="1:3" hidden="1" x14ac:dyDescent="0.25">
      <c r="A81" s="15" t="s">
        <v>11</v>
      </c>
      <c r="B81" s="15"/>
      <c r="C81" s="16" t="e">
        <f>CHITEST(B17:C20,B73:C76)</f>
        <v>#DIV/0!</v>
      </c>
    </row>
  </sheetData>
  <sheetProtection algorithmName="SHA-512" hashValue="1/SoP6cpS8Elzh7HHrwnF+4+APwzqYABmaOZq/DOD9QAfIa00jWJcBJ9k1OptTiteazwh3GEpl+R1EPENsXRNA==" saltValue="RmBrO7F5g7EtD+BRms/dng==" spinCount="100000" sheet="1" objects="1" scenarios="1" selectLockedCells="1"/>
  <mergeCells count="1">
    <mergeCell ref="G15:H15"/>
  </mergeCells>
  <pageMargins left="0.7" right="0.7" top="0.75" bottom="0.75" header="0.3" footer="0.3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0"/>
  <sheetViews>
    <sheetView tabSelected="1" zoomScaleNormal="100" workbookViewId="0">
      <selection activeCell="B10" sqref="B10"/>
    </sheetView>
  </sheetViews>
  <sheetFormatPr defaultRowHeight="15" x14ac:dyDescent="0.25"/>
  <cols>
    <col min="1" max="1" width="18.28515625" style="2" customWidth="1"/>
    <col min="2" max="3" width="16.85546875" style="2" customWidth="1"/>
    <col min="4" max="4" width="15" style="2" customWidth="1"/>
    <col min="5" max="5" width="24.140625" style="2" customWidth="1"/>
    <col min="6" max="6" width="13.140625" style="2" customWidth="1"/>
    <col min="7" max="7" width="17.7109375" style="2" customWidth="1"/>
    <col min="8" max="8" width="8.42578125" style="2" customWidth="1"/>
    <col min="9" max="9" width="16.85546875" style="2" bestFit="1" customWidth="1"/>
    <col min="10" max="12" width="9.140625" style="2"/>
    <col min="13" max="13" width="8.85546875" style="2" customWidth="1"/>
    <col min="14" max="14" width="8.5703125" style="2" customWidth="1"/>
    <col min="15" max="15" width="7.42578125" style="2" customWidth="1"/>
    <col min="16" max="16" width="7.7109375" style="2" customWidth="1"/>
    <col min="17" max="17" width="7.42578125" style="2" customWidth="1"/>
    <col min="18" max="18" width="8.140625" style="2" customWidth="1"/>
    <col min="19" max="19" width="11.28515625" style="2" customWidth="1"/>
    <col min="20" max="20" width="9.28515625" style="2" customWidth="1"/>
    <col min="21" max="21" width="6.85546875" style="2" customWidth="1"/>
    <col min="22" max="22" width="8.42578125" style="2" customWidth="1"/>
    <col min="23" max="23" width="8.140625" style="2" customWidth="1"/>
    <col min="24" max="16384" width="9.140625" style="2"/>
  </cols>
  <sheetData>
    <row r="1" spans="1:8" ht="15.75" x14ac:dyDescent="0.25">
      <c r="A1" s="38" t="s">
        <v>0</v>
      </c>
    </row>
    <row r="2" spans="1:8" ht="15.75" x14ac:dyDescent="0.25">
      <c r="A2" s="38" t="s">
        <v>58</v>
      </c>
    </row>
    <row r="3" spans="1:8" ht="15.75" x14ac:dyDescent="0.25">
      <c r="A3" s="38"/>
      <c r="B3" s="2" t="s">
        <v>111</v>
      </c>
    </row>
    <row r="4" spans="1:8" ht="15.75" x14ac:dyDescent="0.25">
      <c r="A4" s="38"/>
      <c r="B4" s="2" t="s">
        <v>59</v>
      </c>
    </row>
    <row r="5" spans="1:8" x14ac:dyDescent="0.25">
      <c r="A5" s="3"/>
      <c r="B5" s="2" t="s">
        <v>16</v>
      </c>
    </row>
    <row r="6" spans="1:8" x14ac:dyDescent="0.25">
      <c r="A6" s="4"/>
    </row>
    <row r="7" spans="1:8" x14ac:dyDescent="0.25">
      <c r="A7" s="3" t="s">
        <v>2</v>
      </c>
      <c r="B7" s="40" t="s">
        <v>17</v>
      </c>
      <c r="C7" s="40"/>
      <c r="D7" s="40"/>
    </row>
    <row r="8" spans="1:8" x14ac:dyDescent="0.25">
      <c r="A8" s="3" t="s">
        <v>3</v>
      </c>
      <c r="B8" s="2" t="s">
        <v>18</v>
      </c>
    </row>
    <row r="9" spans="1:8" x14ac:dyDescent="0.25">
      <c r="A9" s="3" t="s">
        <v>4</v>
      </c>
      <c r="B9" s="5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35"/>
      <c r="E11" s="6"/>
    </row>
    <row r="12" spans="1:8" x14ac:dyDescent="0.25">
      <c r="A12" s="3" t="s">
        <v>7</v>
      </c>
      <c r="B12" s="19"/>
      <c r="C12" s="7"/>
      <c r="D12" s="7"/>
    </row>
    <row r="14" spans="1:8" x14ac:dyDescent="0.25">
      <c r="B14" s="8" t="s">
        <v>62</v>
      </c>
    </row>
    <row r="15" spans="1:8" x14ac:dyDescent="0.25">
      <c r="B15" s="37" t="s">
        <v>60</v>
      </c>
      <c r="C15" s="37" t="s">
        <v>61</v>
      </c>
      <c r="G15" s="39" t="s">
        <v>8</v>
      </c>
      <c r="H15" s="39"/>
    </row>
    <row r="16" spans="1:8" x14ac:dyDescent="0.25">
      <c r="A16" s="37" t="s">
        <v>52</v>
      </c>
      <c r="B16" s="20"/>
      <c r="C16" s="20"/>
      <c r="D16" s="10" t="s">
        <v>9</v>
      </c>
      <c r="F16" s="14" t="s">
        <v>52</v>
      </c>
      <c r="G16" s="10">
        <f>+B16</f>
        <v>0</v>
      </c>
      <c r="H16" s="10">
        <f>+C16</f>
        <v>0</v>
      </c>
    </row>
    <row r="17" spans="1:8" x14ac:dyDescent="0.25">
      <c r="A17" s="2" t="s">
        <v>12</v>
      </c>
      <c r="B17" s="21"/>
      <c r="C17" s="21"/>
      <c r="D17" s="2">
        <f>+C17++B17</f>
        <v>0</v>
      </c>
      <c r="F17" s="2" t="str">
        <f t="shared" ref="F17:F22" si="0">+A17</f>
        <v>Independent</v>
      </c>
      <c r="G17" s="11" t="e">
        <f t="shared" ref="G17:H21" si="1">+B17/B$22</f>
        <v>#DIV/0!</v>
      </c>
      <c r="H17" s="11" t="e">
        <f t="shared" si="1"/>
        <v>#DIV/0!</v>
      </c>
    </row>
    <row r="18" spans="1:8" x14ac:dyDescent="0.25">
      <c r="A18" s="2" t="s">
        <v>13</v>
      </c>
      <c r="B18" s="21"/>
      <c r="C18" s="21"/>
      <c r="D18" s="2">
        <f>+C18++B18</f>
        <v>0</v>
      </c>
      <c r="F18" s="2" t="str">
        <f t="shared" si="0"/>
        <v>Community</v>
      </c>
      <c r="G18" s="11" t="e">
        <f t="shared" si="1"/>
        <v>#DIV/0!</v>
      </c>
      <c r="H18" s="11" t="e">
        <f t="shared" si="1"/>
        <v>#DIV/0!</v>
      </c>
    </row>
    <row r="19" spans="1:8" x14ac:dyDescent="0.25">
      <c r="A19" s="2" t="s">
        <v>19</v>
      </c>
      <c r="B19" s="21"/>
      <c r="C19" s="21"/>
      <c r="D19" s="2">
        <f>+C19++B19</f>
        <v>0</v>
      </c>
      <c r="F19" s="2" t="str">
        <f t="shared" si="0"/>
        <v>Institutional</v>
      </c>
      <c r="G19" s="11" t="e">
        <f t="shared" si="1"/>
        <v>#DIV/0!</v>
      </c>
      <c r="H19" s="11" t="e">
        <f t="shared" si="1"/>
        <v>#DIV/0!</v>
      </c>
    </row>
    <row r="20" spans="1:8" x14ac:dyDescent="0.25">
      <c r="A20" s="2" t="s">
        <v>14</v>
      </c>
      <c r="B20" s="21"/>
      <c r="C20" s="21"/>
      <c r="D20" s="2">
        <f>+C20++B20</f>
        <v>0</v>
      </c>
      <c r="F20" s="2" t="str">
        <f t="shared" si="0"/>
        <v>Homeless</v>
      </c>
      <c r="G20" s="11" t="e">
        <f t="shared" si="1"/>
        <v>#DIV/0!</v>
      </c>
      <c r="H20" s="11" t="e">
        <f t="shared" si="1"/>
        <v>#DIV/0!</v>
      </c>
    </row>
    <row r="21" spans="1:8" x14ac:dyDescent="0.25">
      <c r="A21" s="2" t="s">
        <v>15</v>
      </c>
      <c r="B21" s="21"/>
      <c r="C21" s="21"/>
      <c r="D21" s="2">
        <f>+C21++B21</f>
        <v>0</v>
      </c>
      <c r="F21" s="2" t="str">
        <f t="shared" si="0"/>
        <v>Other</v>
      </c>
      <c r="G21" s="11" t="e">
        <f t="shared" si="1"/>
        <v>#DIV/0!</v>
      </c>
      <c r="H21" s="11" t="e">
        <f t="shared" si="1"/>
        <v>#DIV/0!</v>
      </c>
    </row>
    <row r="22" spans="1:8" x14ac:dyDescent="0.25">
      <c r="A22" s="2" t="s">
        <v>9</v>
      </c>
      <c r="B22" s="2">
        <f>SUM(B17:B21)</f>
        <v>0</v>
      </c>
      <c r="C22" s="2">
        <f>SUM(C17:C21)</f>
        <v>0</v>
      </c>
      <c r="D22" s="2">
        <f>SUM(D17:D21)</f>
        <v>0</v>
      </c>
      <c r="F22" s="2" t="str">
        <f t="shared" si="0"/>
        <v>Total</v>
      </c>
      <c r="G22" s="12" t="e">
        <f>SUM(G17:G21)</f>
        <v>#DIV/0!</v>
      </c>
      <c r="H22" s="12" t="e">
        <f>SUM(H17:H21)</f>
        <v>#DIV/0!</v>
      </c>
    </row>
    <row r="25" spans="1:8" x14ac:dyDescent="0.25">
      <c r="A25" s="1" t="s">
        <v>10</v>
      </c>
      <c r="B25" s="1" t="str">
        <f>IF(+COUNTIF(D17:D21,"=0")&gt;0,"Chi-square cannot be calculated if a row total is zero",IF(AND(C80&lt;0.05,C80&gt;0.01),"Distributions differ at the .05 level",IF(C79&gt;0,"Data distribution will not support calculation of a Chi-square value",IF(C80&lt;=0.01,"Distributions differ at the .01 level","No difference between distributions"))))</f>
        <v>Chi-square cannot be calculated if a row total is zero</v>
      </c>
      <c r="C25" s="1"/>
      <c r="D25" s="1"/>
      <c r="E25" s="1"/>
    </row>
    <row r="68" spans="1:5" ht="14.25" customHeight="1" x14ac:dyDescent="0.25"/>
    <row r="69" spans="1:5" hidden="1" x14ac:dyDescent="0.25">
      <c r="C69" s="2" t="s">
        <v>1</v>
      </c>
    </row>
    <row r="70" spans="1:5" hidden="1" x14ac:dyDescent="0.25"/>
    <row r="71" spans="1:5" hidden="1" x14ac:dyDescent="0.25"/>
    <row r="72" spans="1:5" hidden="1" x14ac:dyDescent="0.25">
      <c r="C72" s="13" t="e">
        <f>+D17/D22*B22/D22*D22</f>
        <v>#DIV/0!</v>
      </c>
      <c r="D72" s="13" t="e">
        <f>+D17/D22*C22/D22*D22</f>
        <v>#DIV/0!</v>
      </c>
      <c r="E72" s="13" t="e">
        <f t="shared" ref="E72:E77" si="2">+D72+C72</f>
        <v>#DIV/0!</v>
      </c>
    </row>
    <row r="73" spans="1:5" hidden="1" x14ac:dyDescent="0.25">
      <c r="C73" s="13" t="e">
        <f>+D18/D22*B22/D22*D22</f>
        <v>#DIV/0!</v>
      </c>
      <c r="D73" s="13" t="e">
        <f>+D18/D22*C22/D22*D22</f>
        <v>#DIV/0!</v>
      </c>
      <c r="E73" s="13" t="e">
        <f t="shared" si="2"/>
        <v>#DIV/0!</v>
      </c>
    </row>
    <row r="74" spans="1:5" hidden="1" x14ac:dyDescent="0.25">
      <c r="C74" s="13" t="e">
        <f>+D19/D22*B22/D22*D22</f>
        <v>#DIV/0!</v>
      </c>
      <c r="D74" s="13" t="e">
        <f>+D19/D22*C22/D22*D22</f>
        <v>#DIV/0!</v>
      </c>
      <c r="E74" s="13" t="e">
        <f t="shared" si="2"/>
        <v>#DIV/0!</v>
      </c>
    </row>
    <row r="75" spans="1:5" hidden="1" x14ac:dyDescent="0.25">
      <c r="C75" s="13" t="e">
        <f>+D20/D22*B22/D22*D22</f>
        <v>#DIV/0!</v>
      </c>
      <c r="D75" s="13" t="e">
        <f>+D20/D22*C22/D22*D22</f>
        <v>#DIV/0!</v>
      </c>
      <c r="E75" s="13" t="e">
        <f t="shared" si="2"/>
        <v>#DIV/0!</v>
      </c>
    </row>
    <row r="76" spans="1:5" hidden="1" x14ac:dyDescent="0.25">
      <c r="C76" s="13" t="e">
        <f>+D21/D22*B22/D22*D22</f>
        <v>#DIV/0!</v>
      </c>
      <c r="D76" s="13" t="e">
        <f>+D21/D22*C22/D22*D22</f>
        <v>#DIV/0!</v>
      </c>
      <c r="E76" s="13" t="e">
        <f t="shared" si="2"/>
        <v>#DIV/0!</v>
      </c>
    </row>
    <row r="77" spans="1:5" hidden="1" x14ac:dyDescent="0.25">
      <c r="C77" s="13" t="e">
        <f>SUM(C72:C76)</f>
        <v>#DIV/0!</v>
      </c>
      <c r="D77" s="13" t="e">
        <f>SUM(D72:D76)</f>
        <v>#DIV/0!</v>
      </c>
      <c r="E77" s="13" t="e">
        <f t="shared" si="2"/>
        <v>#DIV/0!</v>
      </c>
    </row>
    <row r="78" spans="1:5" hidden="1" x14ac:dyDescent="0.25"/>
    <row r="79" spans="1:5" hidden="1" x14ac:dyDescent="0.25">
      <c r="C79" s="2">
        <f>+COUNTIF(C72:D76,"&lt;5")</f>
        <v>0</v>
      </c>
    </row>
    <row r="80" spans="1:5" hidden="1" x14ac:dyDescent="0.25">
      <c r="A80" s="2" t="s">
        <v>11</v>
      </c>
      <c r="C80" s="2" t="e">
        <f>CHITEST(B17:C21,C72:D76)</f>
        <v>#DIV/0!</v>
      </c>
    </row>
  </sheetData>
  <sheetProtection algorithmName="SHA-512" hashValue="RuqLrhh5yVmCHBlo20hqWHdo008GSfQoveYHHWk+szZ9FSV/r/Oa/Z7+WBEQmLviSUSR4FOiYnAGC4vfth/Qig==" saltValue="RF1Wa1C1NcY/7fLeAePfGw==" spinCount="100000" sheet="1" objects="1" scenarios="1" selectLockedCells="1"/>
  <mergeCells count="2">
    <mergeCell ref="G15:H15"/>
    <mergeCell ref="B7:D7"/>
  </mergeCells>
  <pageMargins left="0.7" right="0.7" top="0.75" bottom="0.75" header="0.3" footer="0.3"/>
  <pageSetup scale="65" orientation="portrait" r:id="rId1"/>
  <headerFooter>
    <oddHeader>&amp;CAdult PIT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0"/>
  <sheetViews>
    <sheetView workbookViewId="0">
      <selection activeCell="B10" sqref="B10"/>
    </sheetView>
  </sheetViews>
  <sheetFormatPr defaultRowHeight="15" x14ac:dyDescent="0.25"/>
  <cols>
    <col min="1" max="1" width="18.28515625" style="2" customWidth="1"/>
    <col min="2" max="2" width="17.140625" style="2" customWidth="1"/>
    <col min="3" max="3" width="18.140625" style="2" customWidth="1"/>
    <col min="4" max="4" width="13.5703125" style="2" customWidth="1"/>
    <col min="5" max="6" width="21.28515625" style="2" customWidth="1"/>
    <col min="7" max="7" width="17.5703125" style="2" customWidth="1"/>
    <col min="8" max="8" width="17.28515625" style="2" customWidth="1"/>
    <col min="9" max="9" width="16.85546875" style="2" bestFit="1" customWidth="1"/>
    <col min="10" max="12" width="9.140625" style="2"/>
    <col min="13" max="13" width="8.85546875" style="2" customWidth="1"/>
    <col min="14" max="14" width="8.5703125" style="2" customWidth="1"/>
    <col min="15" max="15" width="7.42578125" style="2" customWidth="1"/>
    <col min="16" max="16" width="7.7109375" style="2" customWidth="1"/>
    <col min="17" max="17" width="7.42578125" style="2" customWidth="1"/>
    <col min="18" max="18" width="8.140625" style="2" customWidth="1"/>
    <col min="19" max="19" width="11.28515625" style="2" customWidth="1"/>
    <col min="20" max="20" width="9.28515625" style="2" customWidth="1"/>
    <col min="21" max="21" width="6.85546875" style="2" customWidth="1"/>
    <col min="22" max="22" width="8.42578125" style="2" customWidth="1"/>
    <col min="23" max="23" width="8.140625" style="2" customWidth="1"/>
    <col min="24" max="16384" width="9.140625" style="2"/>
  </cols>
  <sheetData>
    <row r="1" spans="1:8" ht="15.75" x14ac:dyDescent="0.25">
      <c r="A1" s="32" t="s">
        <v>0</v>
      </c>
    </row>
    <row r="2" spans="1:8" ht="15.75" x14ac:dyDescent="0.25">
      <c r="A2" s="32" t="s">
        <v>58</v>
      </c>
    </row>
    <row r="3" spans="1:8" ht="15.75" x14ac:dyDescent="0.25">
      <c r="A3" s="32"/>
      <c r="B3" s="2" t="s">
        <v>111</v>
      </c>
    </row>
    <row r="4" spans="1:8" ht="15.75" x14ac:dyDescent="0.25">
      <c r="A4" s="32"/>
      <c r="B4" s="2" t="s">
        <v>59</v>
      </c>
    </row>
    <row r="5" spans="1:8" x14ac:dyDescent="0.25">
      <c r="A5" s="3"/>
      <c r="B5" s="2" t="s">
        <v>16</v>
      </c>
    </row>
    <row r="6" spans="1:8" x14ac:dyDescent="0.25">
      <c r="A6" s="4"/>
    </row>
    <row r="7" spans="1:8" x14ac:dyDescent="0.25">
      <c r="A7" s="3" t="s">
        <v>2</v>
      </c>
      <c r="B7" s="4" t="s">
        <v>20</v>
      </c>
    </row>
    <row r="8" spans="1:8" x14ac:dyDescent="0.25">
      <c r="A8" s="3" t="s">
        <v>3</v>
      </c>
      <c r="B8" s="2" t="s">
        <v>18</v>
      </c>
    </row>
    <row r="9" spans="1:8" x14ac:dyDescent="0.25">
      <c r="A9" s="3" t="s">
        <v>4</v>
      </c>
      <c r="B9" s="5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19"/>
    </row>
    <row r="12" spans="1:8" x14ac:dyDescent="0.25">
      <c r="A12" s="3" t="s">
        <v>7</v>
      </c>
      <c r="B12" s="19"/>
      <c r="C12" s="7"/>
      <c r="D12" s="7"/>
    </row>
    <row r="14" spans="1:8" x14ac:dyDescent="0.25">
      <c r="B14" s="8" t="s">
        <v>62</v>
      </c>
    </row>
    <row r="15" spans="1:8" x14ac:dyDescent="0.25"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9" t="s">
        <v>52</v>
      </c>
      <c r="B16" s="20"/>
      <c r="C16" s="20"/>
      <c r="D16" s="10" t="s">
        <v>9</v>
      </c>
      <c r="F16" s="14" t="s">
        <v>52</v>
      </c>
      <c r="G16" s="10">
        <f>+B16</f>
        <v>0</v>
      </c>
      <c r="H16" s="10">
        <f>+C16</f>
        <v>0</v>
      </c>
    </row>
    <row r="17" spans="1:8" x14ac:dyDescent="0.25">
      <c r="A17" s="2" t="s">
        <v>74</v>
      </c>
      <c r="B17" s="21"/>
      <c r="C17" s="21"/>
      <c r="D17" s="2">
        <f>+C17++B17</f>
        <v>0</v>
      </c>
      <c r="F17" s="2" t="str">
        <f t="shared" ref="F17:F22" si="0">+A17</f>
        <v xml:space="preserve">Very much </v>
      </c>
      <c r="G17" s="11" t="e">
        <f t="shared" ref="G17:H21" si="1">+B17/B$22</f>
        <v>#DIV/0!</v>
      </c>
      <c r="H17" s="11" t="e">
        <f>+C17/C$22</f>
        <v>#DIV/0!</v>
      </c>
    </row>
    <row r="18" spans="1:8" x14ac:dyDescent="0.25">
      <c r="A18" s="2" t="s">
        <v>75</v>
      </c>
      <c r="B18" s="21"/>
      <c r="C18" s="21"/>
      <c r="D18" s="2">
        <f>+C18++B18</f>
        <v>0</v>
      </c>
      <c r="F18" s="2" t="str">
        <f t="shared" si="0"/>
        <v>Quite a bit</v>
      </c>
      <c r="G18" s="11" t="e">
        <f t="shared" si="1"/>
        <v>#DIV/0!</v>
      </c>
      <c r="H18" s="11" t="e">
        <f t="shared" si="1"/>
        <v>#DIV/0!</v>
      </c>
    </row>
    <row r="19" spans="1:8" x14ac:dyDescent="0.25">
      <c r="A19" s="2" t="s">
        <v>76</v>
      </c>
      <c r="B19" s="21"/>
      <c r="C19" s="21"/>
      <c r="D19" s="2">
        <f>+C19++B19</f>
        <v>0</v>
      </c>
      <c r="F19" s="2" t="str">
        <f t="shared" si="0"/>
        <v xml:space="preserve">Somewhat </v>
      </c>
      <c r="G19" s="11" t="e">
        <f t="shared" si="1"/>
        <v>#DIV/0!</v>
      </c>
      <c r="H19" s="11" t="e">
        <f t="shared" si="1"/>
        <v>#DIV/0!</v>
      </c>
    </row>
    <row r="20" spans="1:8" x14ac:dyDescent="0.25">
      <c r="A20" s="2" t="s">
        <v>77</v>
      </c>
      <c r="B20" s="21"/>
      <c r="C20" s="21"/>
      <c r="D20" s="2">
        <f>+C20++B20</f>
        <v>0</v>
      </c>
      <c r="F20" s="2" t="str">
        <f t="shared" si="0"/>
        <v>A little bit</v>
      </c>
      <c r="G20" s="11" t="e">
        <f t="shared" si="1"/>
        <v>#DIV/0!</v>
      </c>
      <c r="H20" s="11" t="e">
        <f t="shared" si="1"/>
        <v>#DIV/0!</v>
      </c>
    </row>
    <row r="21" spans="1:8" x14ac:dyDescent="0.25">
      <c r="A21" s="2" t="s">
        <v>78</v>
      </c>
      <c r="B21" s="21"/>
      <c r="C21" s="21"/>
      <c r="D21" s="2">
        <f>+C21++B21</f>
        <v>0</v>
      </c>
      <c r="F21" s="2" t="str">
        <f>+A21</f>
        <v>Not at all</v>
      </c>
      <c r="G21" s="11" t="e">
        <f t="shared" si="1"/>
        <v>#DIV/0!</v>
      </c>
      <c r="H21" s="11" t="e">
        <f t="shared" si="1"/>
        <v>#DIV/0!</v>
      </c>
    </row>
    <row r="22" spans="1:8" x14ac:dyDescent="0.25">
      <c r="A22" s="2" t="s">
        <v>9</v>
      </c>
      <c r="B22" s="2">
        <f>SUM(B17:B21)</f>
        <v>0</v>
      </c>
      <c r="C22" s="2">
        <f>SUM(C17:C21)</f>
        <v>0</v>
      </c>
      <c r="D22" s="2">
        <f>SUM(D17:D21)</f>
        <v>0</v>
      </c>
      <c r="F22" s="2" t="str">
        <f t="shared" si="0"/>
        <v>Total</v>
      </c>
      <c r="G22" s="11" t="e">
        <f>SUM(G17:G21)</f>
        <v>#DIV/0!</v>
      </c>
      <c r="H22" s="11" t="e">
        <f>SUM(H17:H21)</f>
        <v>#DIV/0!</v>
      </c>
    </row>
    <row r="25" spans="1:8" x14ac:dyDescent="0.25">
      <c r="A25" s="1" t="s">
        <v>10</v>
      </c>
      <c r="B25" s="1" t="str">
        <f>IF(+COUNTIF(D17:D21,"=0")&gt;0,"Chi-square cannot be calculated if a row total is zero",IF(AND(C80&lt;0.05,C80&gt;0.01),"Distributions differ at the .05 level",IF(C79&gt;0,"Data distribution will not support calculation of a Chi-square value",IF(C80&lt;=0.01,"Distributions differ at the .01 level","No difference between distributions"))))</f>
        <v>Chi-square cannot be calculated if a row total is zero</v>
      </c>
      <c r="C25" s="1"/>
      <c r="D25" s="1"/>
      <c r="E25" s="1"/>
    </row>
    <row r="69" spans="1:5" hidden="1" x14ac:dyDescent="0.25">
      <c r="C69" s="2" t="s">
        <v>1</v>
      </c>
    </row>
    <row r="70" spans="1:5" hidden="1" x14ac:dyDescent="0.25"/>
    <row r="71" spans="1:5" hidden="1" x14ac:dyDescent="0.25"/>
    <row r="72" spans="1:5" hidden="1" x14ac:dyDescent="0.25">
      <c r="C72" s="13" t="e">
        <f>+D17/D22*B22/D22*D22</f>
        <v>#DIV/0!</v>
      </c>
      <c r="D72" s="13" t="e">
        <f>+D17/D22*C22/D22*D22</f>
        <v>#DIV/0!</v>
      </c>
      <c r="E72" s="13" t="e">
        <f t="shared" ref="E72:E77" si="2">+D72+C72</f>
        <v>#DIV/0!</v>
      </c>
    </row>
    <row r="73" spans="1:5" hidden="1" x14ac:dyDescent="0.25">
      <c r="C73" s="13" t="e">
        <f>+D18/D22*B22/D22*D22</f>
        <v>#DIV/0!</v>
      </c>
      <c r="D73" s="13" t="e">
        <f>+D18/D22*C22/D22*D22</f>
        <v>#DIV/0!</v>
      </c>
      <c r="E73" s="13" t="e">
        <f t="shared" si="2"/>
        <v>#DIV/0!</v>
      </c>
    </row>
    <row r="74" spans="1:5" hidden="1" x14ac:dyDescent="0.25">
      <c r="C74" s="13" t="e">
        <f>+D19/D22*B22/D22*D22</f>
        <v>#DIV/0!</v>
      </c>
      <c r="D74" s="13" t="e">
        <f>+D19/D22*C22/D22*D22</f>
        <v>#DIV/0!</v>
      </c>
      <c r="E74" s="13" t="e">
        <f t="shared" si="2"/>
        <v>#DIV/0!</v>
      </c>
    </row>
    <row r="75" spans="1:5" hidden="1" x14ac:dyDescent="0.25">
      <c r="C75" s="13" t="e">
        <f>+D20/D22*B22/D22*D22</f>
        <v>#DIV/0!</v>
      </c>
      <c r="D75" s="13" t="e">
        <f>+D20/D22*C22/D22*D22</f>
        <v>#DIV/0!</v>
      </c>
      <c r="E75" s="13" t="e">
        <f t="shared" si="2"/>
        <v>#DIV/0!</v>
      </c>
    </row>
    <row r="76" spans="1:5" hidden="1" x14ac:dyDescent="0.25">
      <c r="C76" s="13" t="e">
        <f>+D21/D22*B22/D22*D22</f>
        <v>#DIV/0!</v>
      </c>
      <c r="D76" s="13" t="e">
        <f>+D21/D22*C22/D22*D22</f>
        <v>#DIV/0!</v>
      </c>
      <c r="E76" s="13" t="e">
        <f t="shared" si="2"/>
        <v>#DIV/0!</v>
      </c>
    </row>
    <row r="77" spans="1:5" hidden="1" x14ac:dyDescent="0.25">
      <c r="C77" s="13" t="e">
        <f>SUM(C72:C76)</f>
        <v>#DIV/0!</v>
      </c>
      <c r="D77" s="13" t="e">
        <f>SUM(D72:D76)</f>
        <v>#DIV/0!</v>
      </c>
      <c r="E77" s="13" t="e">
        <f t="shared" si="2"/>
        <v>#DIV/0!</v>
      </c>
    </row>
    <row r="78" spans="1:5" hidden="1" x14ac:dyDescent="0.25"/>
    <row r="79" spans="1:5" hidden="1" x14ac:dyDescent="0.25">
      <c r="C79" s="2">
        <f>+COUNTIF(C72:D76,"&lt;5")</f>
        <v>0</v>
      </c>
    </row>
    <row r="80" spans="1:5" hidden="1" x14ac:dyDescent="0.25">
      <c r="A80" s="2" t="s">
        <v>11</v>
      </c>
      <c r="C80" s="2" t="e">
        <f>CHITEST(B17:C21,C72:D76)</f>
        <v>#DIV/0!</v>
      </c>
    </row>
  </sheetData>
  <sheetProtection algorithmName="SHA-512" hashValue="jxB/m2UMYN3GFh40bSeRA9qON5DTf4RzEM+EmZUMt2Qm0pYCbFZ8yR7SWKigh8mvYXUdrbdQVJ2JUQcm582FZg==" saltValue="KUXnTd20OeLdmmMDjBdkWw==" spinCount="100000" sheet="1" objects="1" scenarios="1" selectLockedCells="1"/>
  <mergeCells count="1">
    <mergeCell ref="G15:H15"/>
  </mergeCells>
  <pageMargins left="0.7" right="0.7" top="0.75" bottom="0.75" header="0.3" footer="0.3"/>
  <pageSetup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74"/>
  <sheetViews>
    <sheetView workbookViewId="0">
      <selection activeCell="B10" sqref="B10"/>
    </sheetView>
  </sheetViews>
  <sheetFormatPr defaultRowHeight="15" x14ac:dyDescent="0.25"/>
  <cols>
    <col min="1" max="1" width="17.7109375" style="2" customWidth="1"/>
    <col min="2" max="2" width="17" style="2" customWidth="1"/>
    <col min="3" max="3" width="17.42578125" style="2" customWidth="1"/>
    <col min="4" max="4" width="14" style="2" customWidth="1"/>
    <col min="5" max="5" width="24.5703125" style="2" customWidth="1"/>
    <col min="6" max="6" width="14.5703125" style="2" customWidth="1"/>
    <col min="7" max="7" width="16.7109375" style="2" customWidth="1"/>
    <col min="8" max="8" width="17.140625" style="2" customWidth="1"/>
    <col min="9" max="10" width="9.140625" style="2"/>
    <col min="11" max="11" width="9.140625" style="2" customWidth="1"/>
    <col min="12" max="12" width="7.28515625" style="2" customWidth="1"/>
    <col min="13" max="13" width="7.42578125" style="2" customWidth="1"/>
    <col min="14" max="14" width="7.5703125" style="2" bestFit="1" customWidth="1"/>
    <col min="15" max="15" width="9.42578125" style="2" customWidth="1"/>
    <col min="16" max="16" width="6.28515625" style="2" customWidth="1"/>
    <col min="17" max="17" width="3.42578125" style="2" customWidth="1"/>
    <col min="18" max="18" width="7.7109375" style="2" customWidth="1"/>
    <col min="19" max="19" width="6.140625" style="2" customWidth="1"/>
    <col min="20" max="20" width="4.5703125" style="2" customWidth="1"/>
    <col min="21" max="21" width="5.42578125" style="2" customWidth="1"/>
    <col min="22" max="22" width="6.5703125" style="2" customWidth="1"/>
    <col min="23" max="23" width="6.42578125" style="2" customWidth="1"/>
    <col min="24" max="25" width="9.140625" style="2"/>
    <col min="26" max="26" width="3.7109375" style="2" customWidth="1"/>
    <col min="27" max="27" width="5.42578125" style="2" customWidth="1"/>
    <col min="28" max="16384" width="9.140625" style="2"/>
  </cols>
  <sheetData>
    <row r="1" spans="1:8" ht="15.75" x14ac:dyDescent="0.25">
      <c r="A1" s="32" t="s">
        <v>0</v>
      </c>
    </row>
    <row r="2" spans="1:8" ht="15.75" x14ac:dyDescent="0.25">
      <c r="A2" s="32" t="s">
        <v>58</v>
      </c>
    </row>
    <row r="3" spans="1:8" ht="15.75" x14ac:dyDescent="0.25">
      <c r="A3" s="32"/>
      <c r="B3" s="2" t="s">
        <v>111</v>
      </c>
    </row>
    <row r="4" spans="1:8" ht="15.75" x14ac:dyDescent="0.25">
      <c r="A4" s="32"/>
      <c r="B4" s="2" t="s">
        <v>59</v>
      </c>
    </row>
    <row r="5" spans="1:8" ht="15.75" x14ac:dyDescent="0.25">
      <c r="A5" s="32"/>
      <c r="B5" s="2" t="s">
        <v>16</v>
      </c>
    </row>
    <row r="6" spans="1:8" x14ac:dyDescent="0.25">
      <c r="A6" s="3"/>
    </row>
    <row r="7" spans="1:8" x14ac:dyDescent="0.25">
      <c r="A7" s="3" t="s">
        <v>2</v>
      </c>
      <c r="B7" s="4" t="s">
        <v>23</v>
      </c>
    </row>
    <row r="8" spans="1:8" x14ac:dyDescent="0.25">
      <c r="A8" s="4" t="s">
        <v>3</v>
      </c>
      <c r="B8" s="2" t="s">
        <v>18</v>
      </c>
    </row>
    <row r="9" spans="1:8" x14ac:dyDescent="0.25">
      <c r="A9" s="4" t="s">
        <v>4</v>
      </c>
      <c r="B9" s="2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19"/>
    </row>
    <row r="12" spans="1:8" x14ac:dyDescent="0.25">
      <c r="A12" s="3" t="s">
        <v>7</v>
      </c>
      <c r="B12" s="19"/>
      <c r="C12" s="7"/>
      <c r="D12" s="7"/>
    </row>
    <row r="14" spans="1:8" x14ac:dyDescent="0.25">
      <c r="B14" s="8" t="s">
        <v>62</v>
      </c>
    </row>
    <row r="15" spans="1:8" x14ac:dyDescent="0.25"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14" t="s">
        <v>45</v>
      </c>
      <c r="B16" s="20"/>
      <c r="C16" s="20"/>
      <c r="D16" s="10" t="s">
        <v>9</v>
      </c>
      <c r="F16" s="14" t="s">
        <v>45</v>
      </c>
      <c r="G16" s="10">
        <f t="shared" ref="G16:H16" si="0">+B16</f>
        <v>0</v>
      </c>
      <c r="H16" s="10">
        <f t="shared" si="0"/>
        <v>0</v>
      </c>
    </row>
    <row r="17" spans="1:8" x14ac:dyDescent="0.25">
      <c r="A17" s="2" t="s">
        <v>21</v>
      </c>
      <c r="B17" s="21"/>
      <c r="C17" s="21"/>
      <c r="D17" s="2">
        <f>+C17+B17</f>
        <v>0</v>
      </c>
      <c r="F17" s="2" t="str">
        <f>+A17</f>
        <v>No</v>
      </c>
      <c r="G17" s="11" t="e">
        <f>+B17/B19</f>
        <v>#DIV/0!</v>
      </c>
      <c r="H17" s="11" t="e">
        <f>+C17/C19</f>
        <v>#DIV/0!</v>
      </c>
    </row>
    <row r="18" spans="1:8" x14ac:dyDescent="0.25">
      <c r="A18" s="2" t="s">
        <v>22</v>
      </c>
      <c r="B18" s="21"/>
      <c r="C18" s="21"/>
      <c r="D18" s="2">
        <f>+C18+B18</f>
        <v>0</v>
      </c>
      <c r="F18" s="2" t="str">
        <f>+A18</f>
        <v>Yes</v>
      </c>
      <c r="G18" s="11" t="e">
        <f>+B18/B19</f>
        <v>#DIV/0!</v>
      </c>
      <c r="H18" s="11" t="e">
        <f>+C18/C19</f>
        <v>#DIV/0!</v>
      </c>
    </row>
    <row r="19" spans="1:8" x14ac:dyDescent="0.25">
      <c r="A19" s="7" t="s">
        <v>9</v>
      </c>
      <c r="B19" s="2">
        <f>+B18+B17</f>
        <v>0</v>
      </c>
      <c r="C19" s="2">
        <f>+C18+C17</f>
        <v>0</v>
      </c>
      <c r="D19" s="2">
        <f>+C19+B19</f>
        <v>0</v>
      </c>
      <c r="F19" s="2" t="s">
        <v>51</v>
      </c>
      <c r="G19" s="11" t="e">
        <f>SUM(G17:G18)</f>
        <v>#DIV/0!</v>
      </c>
      <c r="H19" s="11" t="e">
        <f>SUM(H17:H18)</f>
        <v>#DIV/0!</v>
      </c>
    </row>
    <row r="20" spans="1:8" x14ac:dyDescent="0.25">
      <c r="G20" s="11"/>
      <c r="H20" s="11"/>
    </row>
    <row r="21" spans="1:8" x14ac:dyDescent="0.25">
      <c r="B21" s="5"/>
      <c r="C21" s="5"/>
      <c r="G21" s="11"/>
      <c r="H21" s="11"/>
    </row>
    <row r="22" spans="1:8" x14ac:dyDescent="0.25">
      <c r="A22" s="1" t="s">
        <v>10</v>
      </c>
      <c r="B22" s="1" t="str">
        <f>IF(+COUNTIF(D17:D18,"=0")&gt;0,"Chi-square cannot be calculated if a row total is zero",IF(AND(D73&lt;0.05,D73&gt;0.01),"Distributions differ at the .05 level",IF(D72&gt;0,"Data distribution will not support calculation of a Chi-square value",IF(D73&lt;=0.01,"Distributions differ at the .01 level","No difference between distributions"))))</f>
        <v>Chi-square cannot be calculated if a row total is zero</v>
      </c>
      <c r="C22" s="1"/>
      <c r="D22" s="1"/>
      <c r="E22" s="1"/>
    </row>
    <row r="24" spans="1:8" x14ac:dyDescent="0.25">
      <c r="A24" s="4"/>
    </row>
    <row r="59" spans="1:4" hidden="1" x14ac:dyDescent="0.25">
      <c r="A59" s="2" t="s">
        <v>1</v>
      </c>
    </row>
    <row r="60" spans="1:4" hidden="1" x14ac:dyDescent="0.25">
      <c r="A60" s="2" t="s">
        <v>21</v>
      </c>
      <c r="B60" s="13" t="e">
        <f>+D17*B19/D19</f>
        <v>#DIV/0!</v>
      </c>
      <c r="C60" s="13" t="e">
        <f>+D17*C19/D19</f>
        <v>#DIV/0!</v>
      </c>
      <c r="D60" s="2" t="e">
        <f>SUM(B60:C60)</f>
        <v>#DIV/0!</v>
      </c>
    </row>
    <row r="61" spans="1:4" hidden="1" x14ac:dyDescent="0.25">
      <c r="A61" s="2" t="s">
        <v>22</v>
      </c>
      <c r="B61" s="13" t="e">
        <f>+D18*B19/D19</f>
        <v>#DIV/0!</v>
      </c>
      <c r="C61" s="13" t="e">
        <f>+D18*C19/D19</f>
        <v>#DIV/0!</v>
      </c>
      <c r="D61" s="2" t="e">
        <f>SUM(B61:C61)</f>
        <v>#DIV/0!</v>
      </c>
    </row>
    <row r="62" spans="1:4" hidden="1" x14ac:dyDescent="0.25">
      <c r="A62" s="2" t="s">
        <v>9</v>
      </c>
      <c r="B62" s="13" t="e">
        <f>+B61+B60</f>
        <v>#DIV/0!</v>
      </c>
      <c r="C62" s="13" t="e">
        <f>+C61+C60</f>
        <v>#DIV/0!</v>
      </c>
      <c r="D62" s="2" t="e">
        <f>+D61+D60</f>
        <v>#DIV/0!</v>
      </c>
    </row>
    <row r="63" spans="1:4" hidden="1" x14ac:dyDescent="0.25">
      <c r="B63" s="13"/>
      <c r="C63" s="13"/>
    </row>
    <row r="64" spans="1:4" hidden="1" x14ac:dyDescent="0.25">
      <c r="B64" s="13"/>
      <c r="C64" s="13"/>
    </row>
    <row r="65" spans="1:4" hidden="1" x14ac:dyDescent="0.25">
      <c r="B65" s="13"/>
      <c r="C65" s="13"/>
    </row>
    <row r="66" spans="1:4" hidden="1" x14ac:dyDescent="0.25">
      <c r="B66" s="13"/>
      <c r="C66" s="13"/>
    </row>
    <row r="67" spans="1:4" hidden="1" x14ac:dyDescent="0.25">
      <c r="B67" s="13"/>
      <c r="C67" s="13"/>
    </row>
    <row r="68" spans="1:4" hidden="1" x14ac:dyDescent="0.25">
      <c r="B68" s="13"/>
      <c r="C68" s="13"/>
    </row>
    <row r="69" spans="1:4" hidden="1" x14ac:dyDescent="0.25">
      <c r="B69" s="13"/>
      <c r="C69" s="13"/>
    </row>
    <row r="70" spans="1:4" hidden="1" x14ac:dyDescent="0.25">
      <c r="B70" s="13"/>
      <c r="C70" s="13"/>
    </row>
    <row r="71" spans="1:4" hidden="1" x14ac:dyDescent="0.25">
      <c r="B71" s="2" t="e">
        <f>SUM(B60:B68)</f>
        <v>#DIV/0!</v>
      </c>
      <c r="C71" s="2" t="e">
        <f>SUM(C60:C68)</f>
        <v>#DIV/0!</v>
      </c>
      <c r="D71" s="2" t="e">
        <f>SUM(B71:C71)</f>
        <v>#DIV/0!</v>
      </c>
    </row>
    <row r="72" spans="1:4" hidden="1" x14ac:dyDescent="0.25">
      <c r="D72" s="2">
        <f>+COUNTIF(B60:C61,"&lt;5")</f>
        <v>0</v>
      </c>
    </row>
    <row r="73" spans="1:4" hidden="1" x14ac:dyDescent="0.25">
      <c r="A73" s="15" t="s">
        <v>11</v>
      </c>
      <c r="B73" s="15"/>
      <c r="C73" s="16"/>
      <c r="D73" s="2" t="e">
        <f>+CHITEST(B17:C18,B60:C61)</f>
        <v>#DIV/0!</v>
      </c>
    </row>
    <row r="74" spans="1:4" hidden="1" x14ac:dyDescent="0.25">
      <c r="A74" s="15"/>
      <c r="B74" s="15"/>
      <c r="C74" s="16"/>
    </row>
  </sheetData>
  <sheetProtection algorithmName="SHA-512" hashValue="So/WTXZ2dyPvUO7kQ/shhBMSUTbFrbS1xSfQZEjN4gyKGvjqSL/lpNyrgu5n9eCdB8VCodafYRhj2v0cqcxhYA==" saltValue="EjwBekA39Z61eMKer4b/Hg==" spinCount="100000" sheet="1" objects="1" scenarios="1" selectLockedCells="1"/>
  <mergeCells count="1">
    <mergeCell ref="G15:H15"/>
  </mergeCell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80"/>
  <sheetViews>
    <sheetView workbookViewId="0">
      <selection activeCell="B10" sqref="B10"/>
    </sheetView>
  </sheetViews>
  <sheetFormatPr defaultRowHeight="15" x14ac:dyDescent="0.25"/>
  <cols>
    <col min="1" max="1" width="18.5703125" style="2" customWidth="1"/>
    <col min="2" max="2" width="17.140625" style="2" customWidth="1"/>
    <col min="3" max="3" width="17.5703125" style="2" customWidth="1"/>
    <col min="4" max="4" width="13.85546875" style="2" customWidth="1"/>
    <col min="5" max="5" width="29.5703125" style="2" customWidth="1"/>
    <col min="6" max="6" width="17.28515625" style="2" customWidth="1"/>
    <col min="7" max="7" width="17.140625" style="2" customWidth="1"/>
    <col min="8" max="8" width="17" style="2" customWidth="1"/>
    <col min="9" max="16384" width="9.140625" style="2"/>
  </cols>
  <sheetData>
    <row r="1" spans="1:8" x14ac:dyDescent="0.25">
      <c r="A1" s="4" t="s">
        <v>0</v>
      </c>
      <c r="B1" s="4"/>
      <c r="C1" s="4"/>
      <c r="D1" s="4"/>
      <c r="E1" s="4"/>
    </row>
    <row r="2" spans="1:8" x14ac:dyDescent="0.25">
      <c r="A2" s="4" t="s">
        <v>58</v>
      </c>
      <c r="B2" s="4"/>
      <c r="C2" s="4"/>
      <c r="D2" s="4"/>
      <c r="E2" s="4"/>
    </row>
    <row r="3" spans="1:8" x14ac:dyDescent="0.25">
      <c r="B3" s="2" t="s">
        <v>111</v>
      </c>
    </row>
    <row r="4" spans="1:8" x14ac:dyDescent="0.25">
      <c r="B4" s="2" t="s">
        <v>59</v>
      </c>
    </row>
    <row r="5" spans="1:8" x14ac:dyDescent="0.25">
      <c r="B5" s="2" t="s">
        <v>16</v>
      </c>
    </row>
    <row r="7" spans="1:8" x14ac:dyDescent="0.25">
      <c r="A7" s="4" t="s">
        <v>2</v>
      </c>
      <c r="B7" s="41" t="s">
        <v>79</v>
      </c>
      <c r="C7" s="41"/>
      <c r="D7" s="41"/>
      <c r="E7" s="41"/>
    </row>
    <row r="8" spans="1:8" x14ac:dyDescent="0.25">
      <c r="A8" s="4" t="s">
        <v>3</v>
      </c>
      <c r="B8" s="2" t="s">
        <v>18</v>
      </c>
    </row>
    <row r="9" spans="1:8" x14ac:dyDescent="0.25">
      <c r="A9" s="4" t="s">
        <v>4</v>
      </c>
      <c r="B9" s="2" t="s">
        <v>5</v>
      </c>
    </row>
    <row r="10" spans="1:8" x14ac:dyDescent="0.25">
      <c r="A10" s="3" t="s">
        <v>109</v>
      </c>
      <c r="B10" s="36"/>
    </row>
    <row r="11" spans="1:8" x14ac:dyDescent="0.25">
      <c r="A11" s="4" t="s">
        <v>6</v>
      </c>
      <c r="B11" s="18"/>
    </row>
    <row r="12" spans="1:8" x14ac:dyDescent="0.25">
      <c r="A12" s="4" t="s">
        <v>7</v>
      </c>
      <c r="B12" s="18"/>
    </row>
    <row r="14" spans="1:8" x14ac:dyDescent="0.25">
      <c r="B14" s="8" t="s">
        <v>62</v>
      </c>
    </row>
    <row r="15" spans="1:8" x14ac:dyDescent="0.25"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9" t="s">
        <v>45</v>
      </c>
      <c r="B16" s="20"/>
      <c r="C16" s="20"/>
      <c r="D16" s="31" t="s">
        <v>51</v>
      </c>
      <c r="F16" s="9" t="s">
        <v>45</v>
      </c>
      <c r="G16" s="31">
        <f>+B16</f>
        <v>0</v>
      </c>
      <c r="H16" s="31">
        <f>+C16</f>
        <v>0</v>
      </c>
    </row>
    <row r="17" spans="1:8" x14ac:dyDescent="0.25">
      <c r="A17" s="2" t="s">
        <v>53</v>
      </c>
      <c r="B17" s="21"/>
      <c r="C17" s="21"/>
      <c r="D17" s="2">
        <f>SUM(B17:C17)</f>
        <v>0</v>
      </c>
      <c r="F17" s="2" t="str">
        <f>A17:A21</f>
        <v>0"Often/Always"</v>
      </c>
      <c r="G17" s="11" t="e">
        <f>+B17/B$22</f>
        <v>#DIV/0!</v>
      </c>
      <c r="H17" s="11" t="e">
        <f t="shared" ref="G17:H21" si="0">+C17/C$22</f>
        <v>#DIV/0!</v>
      </c>
    </row>
    <row r="18" spans="1:8" x14ac:dyDescent="0.25">
      <c r="A18" s="2" t="s">
        <v>54</v>
      </c>
      <c r="B18" s="21"/>
      <c r="C18" s="21"/>
      <c r="D18" s="2">
        <f>SUM(B18:C18)</f>
        <v>0</v>
      </c>
      <c r="F18" s="2" t="str">
        <f>A18</f>
        <v>1"Often/Always"</v>
      </c>
      <c r="G18" s="11" t="e">
        <f t="shared" si="0"/>
        <v>#DIV/0!</v>
      </c>
      <c r="H18" s="11" t="e">
        <f t="shared" si="0"/>
        <v>#DIV/0!</v>
      </c>
    </row>
    <row r="19" spans="1:8" x14ac:dyDescent="0.25">
      <c r="A19" s="2" t="s">
        <v>55</v>
      </c>
      <c r="B19" s="21"/>
      <c r="C19" s="21"/>
      <c r="D19" s="2">
        <f>SUM(B19:C19)</f>
        <v>0</v>
      </c>
      <c r="F19" s="2" t="str">
        <f>A19</f>
        <v>2"Often/Always"</v>
      </c>
      <c r="G19" s="11" t="e">
        <f t="shared" si="0"/>
        <v>#DIV/0!</v>
      </c>
      <c r="H19" s="11" t="e">
        <f t="shared" si="0"/>
        <v>#DIV/0!</v>
      </c>
    </row>
    <row r="20" spans="1:8" x14ac:dyDescent="0.25">
      <c r="A20" s="2" t="s">
        <v>56</v>
      </c>
      <c r="B20" s="21"/>
      <c r="C20" s="21"/>
      <c r="D20" s="2">
        <f>SUM(B20:C20)</f>
        <v>0</v>
      </c>
      <c r="F20" s="2" t="str">
        <f>A20</f>
        <v>3"Often/Always"</v>
      </c>
      <c r="G20" s="11" t="e">
        <f t="shared" si="0"/>
        <v>#DIV/0!</v>
      </c>
      <c r="H20" s="11" t="e">
        <f t="shared" si="0"/>
        <v>#DIV/0!</v>
      </c>
    </row>
    <row r="21" spans="1:8" x14ac:dyDescent="0.25">
      <c r="A21" s="2" t="s">
        <v>57</v>
      </c>
      <c r="B21" s="21"/>
      <c r="C21" s="21"/>
      <c r="D21" s="2">
        <f>SUM(B21:C21)</f>
        <v>0</v>
      </c>
      <c r="F21" s="2" t="str">
        <f>A21</f>
        <v>4"Often/Always"</v>
      </c>
      <c r="G21" s="11" t="e">
        <f t="shared" si="0"/>
        <v>#DIV/0!</v>
      </c>
      <c r="H21" s="11" t="e">
        <f t="shared" si="0"/>
        <v>#DIV/0!</v>
      </c>
    </row>
    <row r="22" spans="1:8" x14ac:dyDescent="0.25">
      <c r="A22" s="2" t="s">
        <v>51</v>
      </c>
      <c r="B22" s="2">
        <f>SUM(B17:B21)</f>
        <v>0</v>
      </c>
      <c r="C22" s="2">
        <f>SUM(C17:C21)</f>
        <v>0</v>
      </c>
      <c r="D22" s="2">
        <f>SUM(D17:D21)</f>
        <v>0</v>
      </c>
      <c r="F22" s="2" t="s">
        <v>51</v>
      </c>
      <c r="G22" s="12" t="e">
        <f>SUM(G17:G21)</f>
        <v>#DIV/0!</v>
      </c>
      <c r="H22" s="12" t="e">
        <f>SUM(H17:H21)</f>
        <v>#DIV/0!</v>
      </c>
    </row>
    <row r="25" spans="1:8" x14ac:dyDescent="0.25">
      <c r="A25" s="1" t="s">
        <v>10</v>
      </c>
      <c r="B25" s="1" t="str">
        <f>IF(+COUNTIF(D17:D21,"=0")&gt;0,"Chi-square cannot be calculated if a row total is zero",IF(AND(C80&lt;0.05,C80&gt;0.01),"Distributions differ at the .05 level",IF(C79&gt;0,"Data distribution will not support calculation of a Chi-square value",IF(C80&lt;=0.01,"Distributions differ at the .01 level","No difference between distributions"))))</f>
        <v>Chi-square cannot be calculated if a row total is zero</v>
      </c>
      <c r="C25" s="1"/>
      <c r="D25" s="1"/>
      <c r="E25" s="1"/>
    </row>
    <row r="72" spans="3:5" hidden="1" x14ac:dyDescent="0.25">
      <c r="C72" s="2" t="e">
        <f>+D17/D22*B22/D22*D22</f>
        <v>#DIV/0!</v>
      </c>
      <c r="D72" s="2" t="e">
        <f>+D17/D22*C22/D22*D22</f>
        <v>#DIV/0!</v>
      </c>
      <c r="E72" s="2" t="e">
        <f t="shared" ref="E72:E77" si="1">+D72+C72</f>
        <v>#DIV/0!</v>
      </c>
    </row>
    <row r="73" spans="3:5" hidden="1" x14ac:dyDescent="0.25">
      <c r="C73" s="2" t="e">
        <f>+D18/D22*B22/D22*D22</f>
        <v>#DIV/0!</v>
      </c>
      <c r="D73" s="2" t="e">
        <f>+D18/D22*C22/D22*D22</f>
        <v>#DIV/0!</v>
      </c>
      <c r="E73" s="2" t="e">
        <f t="shared" si="1"/>
        <v>#DIV/0!</v>
      </c>
    </row>
    <row r="74" spans="3:5" hidden="1" x14ac:dyDescent="0.25">
      <c r="C74" s="2" t="e">
        <f>+D19/D22*B22/D22*D22</f>
        <v>#DIV/0!</v>
      </c>
      <c r="D74" s="2" t="e">
        <f>+D19/D22*C22/D22*D22</f>
        <v>#DIV/0!</v>
      </c>
      <c r="E74" s="2" t="e">
        <f t="shared" si="1"/>
        <v>#DIV/0!</v>
      </c>
    </row>
    <row r="75" spans="3:5" hidden="1" x14ac:dyDescent="0.25">
      <c r="C75" s="2" t="e">
        <f>+D20/D22*B22/D22*D22</f>
        <v>#DIV/0!</v>
      </c>
      <c r="D75" s="2" t="e">
        <f>+D20/D22*C22/D22*D22</f>
        <v>#DIV/0!</v>
      </c>
      <c r="E75" s="2" t="e">
        <f t="shared" si="1"/>
        <v>#DIV/0!</v>
      </c>
    </row>
    <row r="76" spans="3:5" hidden="1" x14ac:dyDescent="0.25">
      <c r="C76" s="2" t="e">
        <f>+D21/D22*B22/D22*D22</f>
        <v>#DIV/0!</v>
      </c>
      <c r="D76" s="2" t="e">
        <f>+D21/D22*C22/D22*D22</f>
        <v>#DIV/0!</v>
      </c>
      <c r="E76" s="2" t="e">
        <f t="shared" si="1"/>
        <v>#DIV/0!</v>
      </c>
    </row>
    <row r="77" spans="3:5" hidden="1" x14ac:dyDescent="0.25">
      <c r="C77" s="2" t="e">
        <f>SUM(C72:C76)</f>
        <v>#DIV/0!</v>
      </c>
      <c r="D77" s="2" t="e">
        <f>SUM(D72:D76)</f>
        <v>#DIV/0!</v>
      </c>
      <c r="E77" s="2" t="e">
        <f t="shared" si="1"/>
        <v>#DIV/0!</v>
      </c>
    </row>
    <row r="78" spans="3:5" hidden="1" x14ac:dyDescent="0.25"/>
    <row r="79" spans="3:5" hidden="1" x14ac:dyDescent="0.25">
      <c r="C79" s="2">
        <f>+COUNTIF(C72:D76,"&lt;5")</f>
        <v>0</v>
      </c>
    </row>
    <row r="80" spans="3:5" hidden="1" x14ac:dyDescent="0.25">
      <c r="C80" s="2" t="e">
        <f>CHITEST(B17:C21,C72:D76)</f>
        <v>#DIV/0!</v>
      </c>
    </row>
  </sheetData>
  <sheetProtection algorithmName="SHA-512" hashValue="Dh5rHeUuKHE+cZ7gIBPJUoYmT4QQsRP9EKreJWgmqF4mtOwPVF1ps0LijKruKPHLZhHhScY0C3sugON+WuySJw==" saltValue="GAfAdCubvyPDH2PL12WKXw==" spinCount="100000" sheet="1" objects="1" scenarios="1" selectLockedCells="1"/>
  <mergeCells count="2">
    <mergeCell ref="B7:E7"/>
    <mergeCell ref="G15:H15"/>
  </mergeCells>
  <pageMargins left="0.7" right="0.7" top="0.75" bottom="0.75" header="0.3" footer="0.3"/>
  <pageSetup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80"/>
  <sheetViews>
    <sheetView zoomScaleNormal="100" workbookViewId="0">
      <selection activeCell="B10" sqref="B10"/>
    </sheetView>
  </sheetViews>
  <sheetFormatPr defaultRowHeight="15" x14ac:dyDescent="0.25"/>
  <cols>
    <col min="1" max="1" width="21.140625" style="2" customWidth="1"/>
    <col min="2" max="2" width="17.140625" style="2" customWidth="1"/>
    <col min="3" max="3" width="18" style="2" customWidth="1"/>
    <col min="4" max="4" width="13.5703125" style="2" customWidth="1"/>
    <col min="5" max="5" width="21.42578125" style="2" customWidth="1"/>
    <col min="6" max="6" width="21" style="2" customWidth="1"/>
    <col min="7" max="7" width="17.85546875" style="2" customWidth="1"/>
    <col min="8" max="8" width="17" style="2" customWidth="1"/>
    <col min="9" max="9" width="16.85546875" style="2" bestFit="1" customWidth="1"/>
    <col min="10" max="12" width="9.140625" style="2"/>
    <col min="13" max="13" width="8.85546875" style="2" customWidth="1"/>
    <col min="14" max="14" width="8.5703125" style="2" customWidth="1"/>
    <col min="15" max="15" width="7.42578125" style="2" customWidth="1"/>
    <col min="16" max="16" width="7.7109375" style="2" customWidth="1"/>
    <col min="17" max="17" width="7.42578125" style="2" customWidth="1"/>
    <col min="18" max="18" width="8.140625" style="2" customWidth="1"/>
    <col min="19" max="19" width="11.28515625" style="2" customWidth="1"/>
    <col min="20" max="20" width="9.28515625" style="2" customWidth="1"/>
    <col min="21" max="21" width="6.85546875" style="2" customWidth="1"/>
    <col min="22" max="22" width="8.42578125" style="2" customWidth="1"/>
    <col min="23" max="23" width="8.140625" style="2" customWidth="1"/>
    <col min="24" max="16384" width="9.140625" style="2"/>
  </cols>
  <sheetData>
    <row r="1" spans="1:8" ht="15.75" x14ac:dyDescent="0.25">
      <c r="A1" s="32" t="s">
        <v>0</v>
      </c>
    </row>
    <row r="2" spans="1:8" ht="15.75" x14ac:dyDescent="0.25">
      <c r="A2" s="32" t="s">
        <v>58</v>
      </c>
    </row>
    <row r="3" spans="1:8" ht="15.75" x14ac:dyDescent="0.25">
      <c r="A3" s="32"/>
      <c r="B3" s="2" t="s">
        <v>111</v>
      </c>
    </row>
    <row r="4" spans="1:8" ht="15.75" x14ac:dyDescent="0.25">
      <c r="A4" s="32"/>
      <c r="B4" s="2" t="s">
        <v>59</v>
      </c>
    </row>
    <row r="5" spans="1:8" x14ac:dyDescent="0.25">
      <c r="A5" s="3"/>
      <c r="B5" s="2" t="s">
        <v>16</v>
      </c>
    </row>
    <row r="6" spans="1:8" x14ac:dyDescent="0.25">
      <c r="A6" s="4"/>
    </row>
    <row r="7" spans="1:8" x14ac:dyDescent="0.25">
      <c r="A7" s="3" t="s">
        <v>2</v>
      </c>
      <c r="B7" s="4" t="s">
        <v>24</v>
      </c>
    </row>
    <row r="8" spans="1:8" x14ac:dyDescent="0.25">
      <c r="A8" s="3" t="s">
        <v>3</v>
      </c>
      <c r="B8" s="2" t="s">
        <v>18</v>
      </c>
    </row>
    <row r="9" spans="1:8" x14ac:dyDescent="0.25">
      <c r="A9" s="3" t="s">
        <v>4</v>
      </c>
      <c r="B9" s="5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19"/>
    </row>
    <row r="12" spans="1:8" x14ac:dyDescent="0.25">
      <c r="A12" s="3" t="s">
        <v>7</v>
      </c>
      <c r="B12" s="19"/>
      <c r="C12" s="7"/>
      <c r="D12" s="7"/>
    </row>
    <row r="14" spans="1:8" x14ac:dyDescent="0.25">
      <c r="B14" s="8" t="s">
        <v>62</v>
      </c>
    </row>
    <row r="15" spans="1:8" x14ac:dyDescent="0.25"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9" t="s">
        <v>45</v>
      </c>
      <c r="B16" s="20"/>
      <c r="C16" s="20"/>
      <c r="D16" s="10" t="s">
        <v>9</v>
      </c>
      <c r="F16" s="14" t="s">
        <v>45</v>
      </c>
      <c r="G16" s="10">
        <f>+B16</f>
        <v>0</v>
      </c>
      <c r="H16" s="10">
        <f>+C16</f>
        <v>0</v>
      </c>
    </row>
    <row r="17" spans="1:8" x14ac:dyDescent="0.25">
      <c r="A17" s="2" t="s">
        <v>74</v>
      </c>
      <c r="B17" s="21"/>
      <c r="C17" s="21"/>
      <c r="D17" s="2">
        <f>+C17++B17</f>
        <v>0</v>
      </c>
      <c r="F17" s="2" t="str">
        <f t="shared" ref="F17:F22" si="0">+A17</f>
        <v xml:space="preserve">Very much </v>
      </c>
      <c r="G17" s="11" t="e">
        <f>+B17/B$22</f>
        <v>#DIV/0!</v>
      </c>
      <c r="H17" s="11" t="e">
        <f t="shared" ref="G17:H21" si="1">+C17/C$22</f>
        <v>#DIV/0!</v>
      </c>
    </row>
    <row r="18" spans="1:8" x14ac:dyDescent="0.25">
      <c r="A18" s="2" t="s">
        <v>75</v>
      </c>
      <c r="B18" s="21"/>
      <c r="C18" s="21"/>
      <c r="D18" s="2">
        <f>+C18++B18</f>
        <v>0</v>
      </c>
      <c r="F18" s="2" t="str">
        <f t="shared" si="0"/>
        <v>Quite a bit</v>
      </c>
      <c r="G18" s="11" t="e">
        <f t="shared" si="1"/>
        <v>#DIV/0!</v>
      </c>
      <c r="H18" s="11" t="e">
        <f t="shared" si="1"/>
        <v>#DIV/0!</v>
      </c>
    </row>
    <row r="19" spans="1:8" x14ac:dyDescent="0.25">
      <c r="A19" s="2" t="s">
        <v>76</v>
      </c>
      <c r="B19" s="21"/>
      <c r="C19" s="21"/>
      <c r="D19" s="2">
        <f>+C19++B19</f>
        <v>0</v>
      </c>
      <c r="F19" s="2" t="str">
        <f t="shared" si="0"/>
        <v xml:space="preserve">Somewhat </v>
      </c>
      <c r="G19" s="11" t="e">
        <f t="shared" si="1"/>
        <v>#DIV/0!</v>
      </c>
      <c r="H19" s="11" t="e">
        <f t="shared" si="1"/>
        <v>#DIV/0!</v>
      </c>
    </row>
    <row r="20" spans="1:8" x14ac:dyDescent="0.25">
      <c r="A20" s="2" t="s">
        <v>77</v>
      </c>
      <c r="B20" s="21"/>
      <c r="C20" s="21"/>
      <c r="D20" s="2">
        <f>+C20++B20</f>
        <v>0</v>
      </c>
      <c r="F20" s="2" t="str">
        <f t="shared" si="0"/>
        <v>A little bit</v>
      </c>
      <c r="G20" s="11" t="e">
        <f t="shared" si="1"/>
        <v>#DIV/0!</v>
      </c>
      <c r="H20" s="11" t="e">
        <f t="shared" si="1"/>
        <v>#DIV/0!</v>
      </c>
    </row>
    <row r="21" spans="1:8" x14ac:dyDescent="0.25">
      <c r="A21" s="2" t="s">
        <v>78</v>
      </c>
      <c r="B21" s="21"/>
      <c r="C21" s="21"/>
      <c r="D21" s="2">
        <f>+C21++B21</f>
        <v>0</v>
      </c>
      <c r="F21" s="2" t="str">
        <f t="shared" si="0"/>
        <v>Not at all</v>
      </c>
      <c r="G21" s="11" t="e">
        <f t="shared" si="1"/>
        <v>#DIV/0!</v>
      </c>
      <c r="H21" s="11" t="e">
        <f t="shared" si="1"/>
        <v>#DIV/0!</v>
      </c>
    </row>
    <row r="22" spans="1:8" x14ac:dyDescent="0.25">
      <c r="A22" s="2" t="s">
        <v>9</v>
      </c>
      <c r="B22" s="2">
        <f>SUM(B17:B21)</f>
        <v>0</v>
      </c>
      <c r="C22" s="2">
        <f>SUM(C17:C21)</f>
        <v>0</v>
      </c>
      <c r="D22" s="2">
        <f>SUM(D17:D21)</f>
        <v>0</v>
      </c>
      <c r="F22" s="2" t="str">
        <f t="shared" si="0"/>
        <v>Total</v>
      </c>
      <c r="G22" s="12" t="e">
        <f>SUM(G17:G21)</f>
        <v>#DIV/0!</v>
      </c>
      <c r="H22" s="12" t="e">
        <f>SUM(H17:H21)</f>
        <v>#DIV/0!</v>
      </c>
    </row>
    <row r="25" spans="1:8" x14ac:dyDescent="0.25">
      <c r="A25" s="1" t="s">
        <v>10</v>
      </c>
      <c r="B25" s="1" t="str">
        <f>IF(+COUNTIF(D17:D21,"=0")&gt;0,"Chi-square cannot be calculated if a row total is zero",IF(AND(C80&lt;0.05,C80&gt;0.01),"Distributions differ at the .05 level",IF(C79&gt;0,"Data distribution will not support calculation of a Chi-square value",IF(C80&lt;=0.01,"Distributions differ at the .01 level","No difference between distributions"))))</f>
        <v>Chi-square cannot be calculated if a row total is zero</v>
      </c>
      <c r="C25" s="1"/>
      <c r="D25" s="1"/>
      <c r="E25" s="1"/>
    </row>
    <row r="69" spans="1:5" hidden="1" x14ac:dyDescent="0.25">
      <c r="C69" s="2" t="s">
        <v>1</v>
      </c>
    </row>
    <row r="70" spans="1:5" hidden="1" x14ac:dyDescent="0.25"/>
    <row r="71" spans="1:5" hidden="1" x14ac:dyDescent="0.25"/>
    <row r="72" spans="1:5" hidden="1" x14ac:dyDescent="0.25">
      <c r="C72" s="13" t="e">
        <f>+D17/D22*B22/D22*D22</f>
        <v>#DIV/0!</v>
      </c>
      <c r="D72" s="13" t="e">
        <f>+D17/D22*C22/D22*D22</f>
        <v>#DIV/0!</v>
      </c>
      <c r="E72" s="13" t="e">
        <f t="shared" ref="E72:E77" si="2">+D72+C72</f>
        <v>#DIV/0!</v>
      </c>
    </row>
    <row r="73" spans="1:5" hidden="1" x14ac:dyDescent="0.25">
      <c r="C73" s="13" t="e">
        <f>+D18/D22*B22/D22*D22</f>
        <v>#DIV/0!</v>
      </c>
      <c r="D73" s="13" t="e">
        <f>+D18/D22*C22/D22*D22</f>
        <v>#DIV/0!</v>
      </c>
      <c r="E73" s="13" t="e">
        <f t="shared" si="2"/>
        <v>#DIV/0!</v>
      </c>
    </row>
    <row r="74" spans="1:5" hidden="1" x14ac:dyDescent="0.25">
      <c r="C74" s="13" t="e">
        <f>+D19/D22*B22/D22*D22</f>
        <v>#DIV/0!</v>
      </c>
      <c r="D74" s="13" t="e">
        <f>+D19/D22*C22/D22*D22</f>
        <v>#DIV/0!</v>
      </c>
      <c r="E74" s="13" t="e">
        <f t="shared" si="2"/>
        <v>#DIV/0!</v>
      </c>
    </row>
    <row r="75" spans="1:5" hidden="1" x14ac:dyDescent="0.25">
      <c r="C75" s="13" t="e">
        <f>+D20/D22*B22/D22*D22</f>
        <v>#DIV/0!</v>
      </c>
      <c r="D75" s="13" t="e">
        <f>+D20/D22*C22/D22*D22</f>
        <v>#DIV/0!</v>
      </c>
      <c r="E75" s="13" t="e">
        <f t="shared" si="2"/>
        <v>#DIV/0!</v>
      </c>
    </row>
    <row r="76" spans="1:5" hidden="1" x14ac:dyDescent="0.25">
      <c r="C76" s="13" t="e">
        <f>+D21/D22*B22/D22*D22</f>
        <v>#DIV/0!</v>
      </c>
      <c r="D76" s="13" t="e">
        <f>+D21/D22*C22/D22*D22</f>
        <v>#DIV/0!</v>
      </c>
      <c r="E76" s="13" t="e">
        <f t="shared" si="2"/>
        <v>#DIV/0!</v>
      </c>
    </row>
    <row r="77" spans="1:5" hidden="1" x14ac:dyDescent="0.25">
      <c r="C77" s="13" t="e">
        <f>SUM(C72:C76)</f>
        <v>#DIV/0!</v>
      </c>
      <c r="D77" s="13" t="e">
        <f>SUM(D72:D76)</f>
        <v>#DIV/0!</v>
      </c>
      <c r="E77" s="13" t="e">
        <f t="shared" si="2"/>
        <v>#DIV/0!</v>
      </c>
    </row>
    <row r="78" spans="1:5" hidden="1" x14ac:dyDescent="0.25"/>
    <row r="79" spans="1:5" hidden="1" x14ac:dyDescent="0.25">
      <c r="C79" s="2">
        <f>+COUNTIF(C72:D76,"&lt;5")</f>
        <v>0</v>
      </c>
    </row>
    <row r="80" spans="1:5" hidden="1" x14ac:dyDescent="0.25">
      <c r="A80" s="2" t="s">
        <v>11</v>
      </c>
      <c r="C80" s="2" t="e">
        <f>CHITEST(B17:C21,C72:D76)</f>
        <v>#DIV/0!</v>
      </c>
    </row>
  </sheetData>
  <sheetProtection algorithmName="SHA-512" hashValue="R15gJlQBtNN8yGdGxV5xYCkJyUXtYwvt3m2mucbUQlkcS1wbWG6klhqO9SdNeCbGbgWNqTnp3rmOXGOhLIWX0g==" saltValue="Q8r4sbviJL/FoAN4gAO/ag==" spinCount="100000" sheet="1" objects="1" scenarios="1" selectLockedCells="1"/>
  <mergeCells count="1">
    <mergeCell ref="G15:H15"/>
  </mergeCells>
  <pageMargins left="0.7" right="0.7" top="0.75" bottom="0.75" header="0.3" footer="0.3"/>
  <pageSetup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4"/>
  <sheetViews>
    <sheetView workbookViewId="0">
      <selection activeCell="B10" sqref="B10"/>
    </sheetView>
  </sheetViews>
  <sheetFormatPr defaultRowHeight="15" x14ac:dyDescent="0.25"/>
  <cols>
    <col min="1" max="1" width="17.7109375" style="2" customWidth="1"/>
    <col min="2" max="2" width="16.85546875" style="2" customWidth="1"/>
    <col min="3" max="3" width="17.5703125" style="2" customWidth="1"/>
    <col min="4" max="4" width="13.85546875" style="2" customWidth="1"/>
    <col min="5" max="5" width="25" style="2" customWidth="1"/>
    <col min="6" max="6" width="14" style="2" customWidth="1"/>
    <col min="7" max="7" width="17" style="2" customWidth="1"/>
    <col min="8" max="8" width="16.7109375" style="2" customWidth="1"/>
    <col min="9" max="10" width="9.140625" style="2"/>
    <col min="11" max="11" width="9.140625" style="2" customWidth="1"/>
    <col min="12" max="12" width="7.28515625" style="2" customWidth="1"/>
    <col min="13" max="13" width="7.42578125" style="2" customWidth="1"/>
    <col min="14" max="14" width="7.5703125" style="2" bestFit="1" customWidth="1"/>
    <col min="15" max="15" width="9.42578125" style="2" customWidth="1"/>
    <col min="16" max="16" width="6.28515625" style="2" customWidth="1"/>
    <col min="17" max="17" width="3.42578125" style="2" customWidth="1"/>
    <col min="18" max="18" width="7.7109375" style="2" customWidth="1"/>
    <col min="19" max="19" width="6.140625" style="2" customWidth="1"/>
    <col min="20" max="20" width="4.5703125" style="2" customWidth="1"/>
    <col min="21" max="21" width="5.42578125" style="2" customWidth="1"/>
    <col min="22" max="22" width="6.5703125" style="2" customWidth="1"/>
    <col min="23" max="23" width="6.42578125" style="2" customWidth="1"/>
    <col min="24" max="25" width="9.140625" style="2"/>
    <col min="26" max="26" width="3.7109375" style="2" customWidth="1"/>
    <col min="27" max="27" width="5.42578125" style="2" customWidth="1"/>
    <col min="28" max="16384" width="9.140625" style="2"/>
  </cols>
  <sheetData>
    <row r="1" spans="1:8" ht="15.75" x14ac:dyDescent="0.25">
      <c r="A1" s="32" t="s">
        <v>0</v>
      </c>
    </row>
    <row r="2" spans="1:8" ht="15.75" x14ac:dyDescent="0.25">
      <c r="A2" s="32" t="s">
        <v>58</v>
      </c>
    </row>
    <row r="3" spans="1:8" ht="15.75" x14ac:dyDescent="0.25">
      <c r="A3" s="32"/>
      <c r="B3" s="2" t="s">
        <v>111</v>
      </c>
    </row>
    <row r="4" spans="1:8" ht="15.75" x14ac:dyDescent="0.25">
      <c r="A4" s="32"/>
      <c r="B4" s="2" t="s">
        <v>59</v>
      </c>
    </row>
    <row r="5" spans="1:8" ht="15.75" x14ac:dyDescent="0.25">
      <c r="A5" s="32"/>
      <c r="B5" s="2" t="s">
        <v>16</v>
      </c>
    </row>
    <row r="6" spans="1:8" x14ac:dyDescent="0.25">
      <c r="A6" s="3"/>
    </row>
    <row r="7" spans="1:8" x14ac:dyDescent="0.25">
      <c r="A7" s="3" t="s">
        <v>2</v>
      </c>
      <c r="B7" s="4" t="s">
        <v>80</v>
      </c>
    </row>
    <row r="8" spans="1:8" x14ac:dyDescent="0.25">
      <c r="A8" s="3" t="s">
        <v>3</v>
      </c>
      <c r="B8" s="2" t="s">
        <v>18</v>
      </c>
    </row>
    <row r="9" spans="1:8" x14ac:dyDescent="0.25">
      <c r="A9" s="3" t="s">
        <v>4</v>
      </c>
      <c r="B9" s="2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19"/>
    </row>
    <row r="12" spans="1:8" x14ac:dyDescent="0.25">
      <c r="A12" s="3" t="s">
        <v>7</v>
      </c>
      <c r="B12" s="19"/>
      <c r="C12" s="7"/>
      <c r="D12" s="7"/>
    </row>
    <row r="13" spans="1:8" x14ac:dyDescent="0.25">
      <c r="A13" s="3"/>
    </row>
    <row r="14" spans="1:8" x14ac:dyDescent="0.25">
      <c r="A14" s="3"/>
      <c r="B14" s="8" t="s">
        <v>62</v>
      </c>
    </row>
    <row r="15" spans="1:8" x14ac:dyDescent="0.25">
      <c r="A15" s="3"/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14" t="s">
        <v>45</v>
      </c>
      <c r="B16" s="20"/>
      <c r="C16" s="20"/>
      <c r="D16" s="10" t="s">
        <v>9</v>
      </c>
      <c r="F16" s="14" t="s">
        <v>45</v>
      </c>
      <c r="G16" s="10">
        <f t="shared" ref="G16:H16" si="0">+B16</f>
        <v>0</v>
      </c>
      <c r="H16" s="10">
        <f t="shared" si="0"/>
        <v>0</v>
      </c>
    </row>
    <row r="17" spans="1:8" x14ac:dyDescent="0.25">
      <c r="A17" s="2" t="s">
        <v>21</v>
      </c>
      <c r="B17" s="21"/>
      <c r="C17" s="21"/>
      <c r="D17" s="2">
        <f>+C17+B17</f>
        <v>0</v>
      </c>
      <c r="F17" s="2" t="str">
        <f>+A17</f>
        <v>No</v>
      </c>
      <c r="G17" s="11" t="e">
        <f>+B17/B19</f>
        <v>#DIV/0!</v>
      </c>
      <c r="H17" s="11" t="e">
        <f>+C17/C19</f>
        <v>#DIV/0!</v>
      </c>
    </row>
    <row r="18" spans="1:8" x14ac:dyDescent="0.25">
      <c r="A18" s="2" t="s">
        <v>22</v>
      </c>
      <c r="B18" s="21"/>
      <c r="C18" s="21"/>
      <c r="D18" s="2">
        <f>+C18+B18</f>
        <v>0</v>
      </c>
      <c r="F18" s="2" t="str">
        <f>+A18</f>
        <v>Yes</v>
      </c>
      <c r="G18" s="11" t="e">
        <f>+B18/B19</f>
        <v>#DIV/0!</v>
      </c>
      <c r="H18" s="11" t="e">
        <f>+C18/C19</f>
        <v>#DIV/0!</v>
      </c>
    </row>
    <row r="19" spans="1:8" x14ac:dyDescent="0.25">
      <c r="A19" s="2" t="s">
        <v>9</v>
      </c>
      <c r="B19" s="2">
        <f>+B18+B17</f>
        <v>0</v>
      </c>
      <c r="C19" s="2">
        <f>+C18+C17</f>
        <v>0</v>
      </c>
      <c r="D19" s="2">
        <f>+C19+B19</f>
        <v>0</v>
      </c>
      <c r="F19" s="2" t="s">
        <v>9</v>
      </c>
      <c r="G19" s="11" t="e">
        <f>SUM(G17:G18)</f>
        <v>#DIV/0!</v>
      </c>
      <c r="H19" s="11" t="e">
        <f>SUM(H17:H18)</f>
        <v>#DIV/0!</v>
      </c>
    </row>
    <row r="20" spans="1:8" x14ac:dyDescent="0.25">
      <c r="G20" s="11"/>
      <c r="H20" s="11"/>
    </row>
    <row r="21" spans="1:8" x14ac:dyDescent="0.25">
      <c r="B21" s="5"/>
      <c r="C21" s="5"/>
      <c r="G21" s="11"/>
      <c r="H21" s="11"/>
    </row>
    <row r="22" spans="1:8" x14ac:dyDescent="0.25">
      <c r="A22" s="1" t="s">
        <v>10</v>
      </c>
      <c r="B22" s="1" t="str">
        <f>IF(+COUNTIF(D17:D18,"=0")&gt;0,"Chi-square cannot be calculated if a row total is zero",IF(AND(D83&lt;0.05,D83&gt;0.01),"Distributions differ at the .05 level",IF(D82&gt;0,"Data distribution will not support calculation of a Chi-square value",IF(D83&lt;=0.01,"Distributions differ at the .01 level","No difference between distributions"))))</f>
        <v>Chi-square cannot be calculated if a row total is zero</v>
      </c>
      <c r="C22" s="1"/>
      <c r="D22" s="1"/>
      <c r="E22" s="1"/>
    </row>
    <row r="24" spans="1:8" x14ac:dyDescent="0.25">
      <c r="A24" s="4"/>
    </row>
    <row r="69" spans="1:4" hidden="1" x14ac:dyDescent="0.25">
      <c r="A69" s="2" t="s">
        <v>1</v>
      </c>
    </row>
    <row r="70" spans="1:4" hidden="1" x14ac:dyDescent="0.25">
      <c r="A70" s="2" t="s">
        <v>21</v>
      </c>
      <c r="B70" s="13" t="e">
        <f>+D17*B19/D19</f>
        <v>#DIV/0!</v>
      </c>
      <c r="C70" s="13" t="e">
        <f>+D17*C19/D19</f>
        <v>#DIV/0!</v>
      </c>
      <c r="D70" s="2" t="e">
        <f>SUM(B70:C70)</f>
        <v>#DIV/0!</v>
      </c>
    </row>
    <row r="71" spans="1:4" hidden="1" x14ac:dyDescent="0.25">
      <c r="A71" s="2" t="s">
        <v>22</v>
      </c>
      <c r="B71" s="13" t="e">
        <f>+D18*B19/D19</f>
        <v>#DIV/0!</v>
      </c>
      <c r="C71" s="13" t="e">
        <f>+D18*C19/D19</f>
        <v>#DIV/0!</v>
      </c>
      <c r="D71" s="2" t="e">
        <f>SUM(B71:C71)</f>
        <v>#DIV/0!</v>
      </c>
    </row>
    <row r="72" spans="1:4" hidden="1" x14ac:dyDescent="0.25">
      <c r="A72" s="2" t="s">
        <v>9</v>
      </c>
      <c r="B72" s="13" t="e">
        <f>+B71+B70</f>
        <v>#DIV/0!</v>
      </c>
      <c r="C72" s="13" t="e">
        <f>+C71+C70</f>
        <v>#DIV/0!</v>
      </c>
      <c r="D72" s="2" t="e">
        <f>+D71+D70</f>
        <v>#DIV/0!</v>
      </c>
    </row>
    <row r="73" spans="1:4" hidden="1" x14ac:dyDescent="0.25">
      <c r="B73" s="13"/>
      <c r="C73" s="13"/>
    </row>
    <row r="74" spans="1:4" hidden="1" x14ac:dyDescent="0.25">
      <c r="B74" s="13"/>
      <c r="C74" s="13"/>
    </row>
    <row r="75" spans="1:4" hidden="1" x14ac:dyDescent="0.25">
      <c r="B75" s="13"/>
      <c r="C75" s="13"/>
    </row>
    <row r="76" spans="1:4" hidden="1" x14ac:dyDescent="0.25">
      <c r="B76" s="13"/>
      <c r="C76" s="13"/>
    </row>
    <row r="77" spans="1:4" hidden="1" x14ac:dyDescent="0.25">
      <c r="B77" s="13"/>
      <c r="C77" s="13"/>
    </row>
    <row r="78" spans="1:4" hidden="1" x14ac:dyDescent="0.25">
      <c r="B78" s="13"/>
      <c r="C78" s="13"/>
    </row>
    <row r="79" spans="1:4" hidden="1" x14ac:dyDescent="0.25">
      <c r="B79" s="13"/>
      <c r="C79" s="13"/>
    </row>
    <row r="80" spans="1:4" hidden="1" x14ac:dyDescent="0.25">
      <c r="B80" s="13"/>
      <c r="C80" s="13"/>
    </row>
    <row r="81" spans="1:4" hidden="1" x14ac:dyDescent="0.25">
      <c r="B81" s="2" t="e">
        <f>SUM(B70:B78)</f>
        <v>#DIV/0!</v>
      </c>
      <c r="C81" s="2" t="e">
        <f>SUM(C70:C78)</f>
        <v>#DIV/0!</v>
      </c>
      <c r="D81" s="2" t="e">
        <f>SUM(B81:C81)</f>
        <v>#DIV/0!</v>
      </c>
    </row>
    <row r="82" spans="1:4" hidden="1" x14ac:dyDescent="0.25">
      <c r="D82" s="2">
        <f>+COUNTIF(C72:D76,"&lt;5")</f>
        <v>0</v>
      </c>
    </row>
    <row r="83" spans="1:4" hidden="1" x14ac:dyDescent="0.25">
      <c r="A83" s="15" t="s">
        <v>11</v>
      </c>
      <c r="B83" s="15"/>
      <c r="C83" s="16"/>
      <c r="D83" s="2" t="e">
        <f>+CHITEST(B17:C18,B70:C71)</f>
        <v>#DIV/0!</v>
      </c>
    </row>
    <row r="84" spans="1:4" hidden="1" x14ac:dyDescent="0.25">
      <c r="A84" s="15"/>
      <c r="B84" s="15"/>
      <c r="C84" s="16"/>
    </row>
  </sheetData>
  <sheetProtection algorithmName="SHA-512" hashValue="/IS33aIBk6WgmNttQcIh3oQkEtyH8/tQwhK6mjuNGjw/cGpZpXJaxQp3MhcirdgZSJXviNwO2yisXEZA/NUtgw==" saltValue="OWNFfE1Ffg2KNgYP7jbh1Q==" spinCount="100000" sheet="1" objects="1" scenarios="1" selectLockedCells="1"/>
  <mergeCells count="1">
    <mergeCell ref="G15:H15"/>
  </mergeCells>
  <pageMargins left="0.7" right="0.7" top="0.75" bottom="0.75" header="0.3" footer="0.3"/>
  <pageSetup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4"/>
  <sheetViews>
    <sheetView workbookViewId="0">
      <selection activeCell="B10" sqref="B10"/>
    </sheetView>
  </sheetViews>
  <sheetFormatPr defaultRowHeight="15" x14ac:dyDescent="0.25"/>
  <cols>
    <col min="1" max="1" width="17.5703125" style="2" customWidth="1"/>
    <col min="2" max="2" width="16.85546875" style="2" customWidth="1"/>
    <col min="3" max="3" width="17.7109375" style="2" customWidth="1"/>
    <col min="4" max="4" width="14" style="2" customWidth="1"/>
    <col min="5" max="5" width="24.28515625" style="2" customWidth="1"/>
    <col min="6" max="6" width="13.7109375" style="2" customWidth="1"/>
    <col min="7" max="8" width="17.28515625" style="2" customWidth="1"/>
    <col min="9" max="10" width="9.140625" style="2"/>
    <col min="11" max="11" width="9.140625" style="2" customWidth="1"/>
    <col min="12" max="12" width="7.28515625" style="2" customWidth="1"/>
    <col min="13" max="13" width="7.42578125" style="2" customWidth="1"/>
    <col min="14" max="14" width="7.5703125" style="2" bestFit="1" customWidth="1"/>
    <col min="15" max="15" width="9.42578125" style="2" customWidth="1"/>
    <col min="16" max="16" width="6.28515625" style="2" customWidth="1"/>
    <col min="17" max="17" width="5" style="2" customWidth="1"/>
    <col min="18" max="18" width="7.7109375" style="2" customWidth="1"/>
    <col min="19" max="19" width="6.140625" style="2" customWidth="1"/>
    <col min="20" max="20" width="4.5703125" style="2" customWidth="1"/>
    <col min="21" max="21" width="5.42578125" style="2" customWidth="1"/>
    <col min="22" max="22" width="6.5703125" style="2" customWidth="1"/>
    <col min="23" max="23" width="6.42578125" style="2" customWidth="1"/>
    <col min="24" max="25" width="9.140625" style="2"/>
    <col min="26" max="26" width="3.7109375" style="2" customWidth="1"/>
    <col min="27" max="27" width="5.42578125" style="2" customWidth="1"/>
    <col min="28" max="16384" width="9.140625" style="2"/>
  </cols>
  <sheetData>
    <row r="1" spans="1:8" ht="15.75" x14ac:dyDescent="0.25">
      <c r="A1" s="32" t="s">
        <v>0</v>
      </c>
    </row>
    <row r="2" spans="1:8" ht="15.75" x14ac:dyDescent="0.25">
      <c r="A2" s="32" t="s">
        <v>58</v>
      </c>
    </row>
    <row r="3" spans="1:8" ht="15.75" x14ac:dyDescent="0.25">
      <c r="A3" s="32"/>
      <c r="B3" s="2" t="s">
        <v>111</v>
      </c>
    </row>
    <row r="4" spans="1:8" ht="15.75" x14ac:dyDescent="0.25">
      <c r="A4" s="32"/>
      <c r="B4" s="2" t="s">
        <v>59</v>
      </c>
    </row>
    <row r="5" spans="1:8" ht="15.75" x14ac:dyDescent="0.25">
      <c r="A5" s="32"/>
      <c r="B5" s="2" t="s">
        <v>16</v>
      </c>
    </row>
    <row r="6" spans="1:8" x14ac:dyDescent="0.25">
      <c r="A6" s="3"/>
    </row>
    <row r="7" spans="1:8" x14ac:dyDescent="0.25">
      <c r="A7" s="3" t="s">
        <v>2</v>
      </c>
      <c r="B7" s="4" t="s">
        <v>81</v>
      </c>
    </row>
    <row r="8" spans="1:8" x14ac:dyDescent="0.25">
      <c r="A8" s="2" t="s">
        <v>3</v>
      </c>
      <c r="B8" s="2" t="s">
        <v>18</v>
      </c>
    </row>
    <row r="9" spans="1:8" x14ac:dyDescent="0.25">
      <c r="A9" s="2" t="s">
        <v>4</v>
      </c>
      <c r="B9" s="2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18"/>
    </row>
    <row r="12" spans="1:8" x14ac:dyDescent="0.25">
      <c r="A12" s="3" t="s">
        <v>7</v>
      </c>
      <c r="B12" s="18"/>
    </row>
    <row r="13" spans="1:8" x14ac:dyDescent="0.25">
      <c r="A13" s="3"/>
    </row>
    <row r="14" spans="1:8" x14ac:dyDescent="0.25">
      <c r="A14" s="3"/>
      <c r="B14" s="8" t="s">
        <v>62</v>
      </c>
    </row>
    <row r="15" spans="1:8" x14ac:dyDescent="0.25">
      <c r="A15" s="3"/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14" t="s">
        <v>45</v>
      </c>
      <c r="B16" s="20"/>
      <c r="C16" s="20"/>
      <c r="D16" s="10" t="s">
        <v>9</v>
      </c>
      <c r="F16" s="14" t="s">
        <v>45</v>
      </c>
      <c r="G16" s="10">
        <f t="shared" ref="G16:H16" si="0">+B16</f>
        <v>0</v>
      </c>
      <c r="H16" s="10">
        <f t="shared" si="0"/>
        <v>0</v>
      </c>
    </row>
    <row r="17" spans="1:8" x14ac:dyDescent="0.25">
      <c r="A17" s="2" t="s">
        <v>21</v>
      </c>
      <c r="B17" s="21"/>
      <c r="C17" s="21"/>
      <c r="D17" s="2">
        <f>+C17+B17</f>
        <v>0</v>
      </c>
      <c r="F17" s="2" t="str">
        <f>+A17</f>
        <v>No</v>
      </c>
      <c r="G17" s="11" t="e">
        <f>+B17/B19</f>
        <v>#DIV/0!</v>
      </c>
      <c r="H17" s="11" t="e">
        <f>+C17/C19</f>
        <v>#DIV/0!</v>
      </c>
    </row>
    <row r="18" spans="1:8" x14ac:dyDescent="0.25">
      <c r="A18" s="2" t="s">
        <v>22</v>
      </c>
      <c r="B18" s="21"/>
      <c r="C18" s="21"/>
      <c r="D18" s="2">
        <f>+C18+B18</f>
        <v>0</v>
      </c>
      <c r="F18" s="2" t="str">
        <f>+A18</f>
        <v>Yes</v>
      </c>
      <c r="G18" s="11" t="e">
        <f>+B18/B19</f>
        <v>#DIV/0!</v>
      </c>
      <c r="H18" s="11" t="e">
        <f>+C18/C19</f>
        <v>#DIV/0!</v>
      </c>
    </row>
    <row r="19" spans="1:8" x14ac:dyDescent="0.25">
      <c r="A19" s="2" t="s">
        <v>9</v>
      </c>
      <c r="B19" s="2">
        <f>+B18+B17</f>
        <v>0</v>
      </c>
      <c r="C19" s="2">
        <f>+C18+C17</f>
        <v>0</v>
      </c>
      <c r="D19" s="2">
        <f>+C19+B19</f>
        <v>0</v>
      </c>
      <c r="F19" s="2" t="s">
        <v>9</v>
      </c>
      <c r="G19" s="11" t="e">
        <f>SUM(G17:G18)</f>
        <v>#DIV/0!</v>
      </c>
      <c r="H19" s="11" t="e">
        <f>SUM(H17:H18)</f>
        <v>#DIV/0!</v>
      </c>
    </row>
    <row r="20" spans="1:8" x14ac:dyDescent="0.25">
      <c r="G20" s="11"/>
      <c r="H20" s="11"/>
    </row>
    <row r="21" spans="1:8" x14ac:dyDescent="0.25">
      <c r="B21" s="5"/>
      <c r="C21" s="5"/>
      <c r="G21" s="11"/>
      <c r="H21" s="11"/>
    </row>
    <row r="22" spans="1:8" x14ac:dyDescent="0.25">
      <c r="A22" s="1" t="s">
        <v>10</v>
      </c>
      <c r="B22" s="1" t="str">
        <f>IF(+COUNTIF(D17:D18,"=0")&gt;0,"Chi-square cannot be calculated if a row total is zero",IF(AND(D83&lt;0.05,D83&gt;0.01),"Distributions differ at the .05 level",IF(D82&gt;0,"Data distribution will not support calculation of a Chi-square value",IF(D83&lt;=0.01,"Distributions differ at the .01 level","No difference between distributions"))))</f>
        <v>Chi-square cannot be calculated if a row total is zero</v>
      </c>
      <c r="C22" s="1"/>
      <c r="D22" s="1"/>
      <c r="E22" s="1"/>
    </row>
    <row r="24" spans="1:8" x14ac:dyDescent="0.25">
      <c r="A24" s="4"/>
    </row>
    <row r="69" spans="1:4" hidden="1" x14ac:dyDescent="0.25">
      <c r="A69" s="2" t="s">
        <v>1</v>
      </c>
    </row>
    <row r="70" spans="1:4" hidden="1" x14ac:dyDescent="0.25">
      <c r="A70" s="2" t="s">
        <v>21</v>
      </c>
      <c r="B70" s="13" t="e">
        <f>+D17*B19/D19</f>
        <v>#DIV/0!</v>
      </c>
      <c r="C70" s="13" t="e">
        <f>+D17*C19/D19</f>
        <v>#DIV/0!</v>
      </c>
      <c r="D70" s="2" t="e">
        <f>SUM(B70:C70)</f>
        <v>#DIV/0!</v>
      </c>
    </row>
    <row r="71" spans="1:4" hidden="1" x14ac:dyDescent="0.25">
      <c r="A71" s="2" t="s">
        <v>22</v>
      </c>
      <c r="B71" s="13" t="e">
        <f>+D18*B19/D19</f>
        <v>#DIV/0!</v>
      </c>
      <c r="C71" s="13" t="e">
        <f>+D18*C19/D19</f>
        <v>#DIV/0!</v>
      </c>
      <c r="D71" s="2" t="e">
        <f>SUM(B71:C71)</f>
        <v>#DIV/0!</v>
      </c>
    </row>
    <row r="72" spans="1:4" hidden="1" x14ac:dyDescent="0.25">
      <c r="A72" s="2" t="s">
        <v>9</v>
      </c>
      <c r="B72" s="13" t="e">
        <f>+B71+B70</f>
        <v>#DIV/0!</v>
      </c>
      <c r="C72" s="13" t="e">
        <f>+C71+C70</f>
        <v>#DIV/0!</v>
      </c>
      <c r="D72" s="2" t="e">
        <f>+D71+D70</f>
        <v>#DIV/0!</v>
      </c>
    </row>
    <row r="73" spans="1:4" hidden="1" x14ac:dyDescent="0.25">
      <c r="B73" s="13"/>
      <c r="C73" s="13"/>
    </row>
    <row r="74" spans="1:4" hidden="1" x14ac:dyDescent="0.25">
      <c r="B74" s="13"/>
      <c r="C74" s="13"/>
    </row>
    <row r="75" spans="1:4" hidden="1" x14ac:dyDescent="0.25">
      <c r="B75" s="13"/>
      <c r="C75" s="13"/>
    </row>
    <row r="76" spans="1:4" hidden="1" x14ac:dyDescent="0.25">
      <c r="B76" s="13"/>
      <c r="C76" s="13"/>
    </row>
    <row r="77" spans="1:4" hidden="1" x14ac:dyDescent="0.25">
      <c r="B77" s="13"/>
      <c r="C77" s="13"/>
    </row>
    <row r="78" spans="1:4" hidden="1" x14ac:dyDescent="0.25">
      <c r="B78" s="13"/>
      <c r="C78" s="13"/>
    </row>
    <row r="79" spans="1:4" hidden="1" x14ac:dyDescent="0.25">
      <c r="B79" s="13"/>
      <c r="C79" s="13"/>
    </row>
    <row r="80" spans="1:4" hidden="1" x14ac:dyDescent="0.25">
      <c r="B80" s="13"/>
      <c r="C80" s="13"/>
    </row>
    <row r="81" spans="1:4" hidden="1" x14ac:dyDescent="0.25">
      <c r="B81" s="2" t="e">
        <f>SUM(B70:B78)</f>
        <v>#DIV/0!</v>
      </c>
      <c r="C81" s="2" t="e">
        <f>SUM(C70:C78)</f>
        <v>#DIV/0!</v>
      </c>
      <c r="D81" s="2" t="e">
        <f>SUM(B81:C81)</f>
        <v>#DIV/0!</v>
      </c>
    </row>
    <row r="82" spans="1:4" hidden="1" x14ac:dyDescent="0.25">
      <c r="D82" s="2">
        <f>+COUNTIF(C72:D76,"&lt;5")</f>
        <v>0</v>
      </c>
    </row>
    <row r="83" spans="1:4" hidden="1" x14ac:dyDescent="0.25">
      <c r="A83" s="15" t="s">
        <v>11</v>
      </c>
      <c r="B83" s="15"/>
      <c r="C83" s="16"/>
      <c r="D83" s="2" t="e">
        <f>+CHITEST(B17:C18,B70:C71)</f>
        <v>#DIV/0!</v>
      </c>
    </row>
    <row r="84" spans="1:4" hidden="1" x14ac:dyDescent="0.25">
      <c r="A84" s="15"/>
      <c r="B84" s="15"/>
      <c r="C84" s="16"/>
    </row>
  </sheetData>
  <sheetProtection algorithmName="SHA-512" hashValue="ibqQcvk0o0XICMhLSZDDCw2hViof6vrbghLGOR8omGhBubDoX76TU9SMRB/MYq1o+0W03WJlsbAfm16B34+kHA==" saltValue="ttEy7cd+8MYYhr1SJQiLFA==" spinCount="100000" sheet="1" objects="1" scenarios="1" selectLockedCells="1"/>
  <mergeCells count="1">
    <mergeCell ref="G15:H15"/>
  </mergeCells>
  <pageMargins left="0.7" right="0.7" top="0.75" bottom="0.75" header="0.3" footer="0.3"/>
  <pageSetup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84"/>
  <sheetViews>
    <sheetView workbookViewId="0">
      <selection activeCell="B10" sqref="B10"/>
    </sheetView>
  </sheetViews>
  <sheetFormatPr defaultRowHeight="15" x14ac:dyDescent="0.25"/>
  <cols>
    <col min="1" max="1" width="17.5703125" style="2" customWidth="1"/>
    <col min="2" max="2" width="16.85546875" style="2" customWidth="1"/>
    <col min="3" max="3" width="17.5703125" style="2" customWidth="1"/>
    <col min="4" max="4" width="14.140625" style="2" customWidth="1"/>
    <col min="5" max="5" width="24.7109375" style="2" customWidth="1"/>
    <col min="6" max="6" width="13.85546875" style="2" customWidth="1"/>
    <col min="7" max="8" width="17.28515625" style="2" customWidth="1"/>
    <col min="9" max="10" width="9.140625" style="2"/>
    <col min="11" max="11" width="9.140625" style="2" customWidth="1"/>
    <col min="12" max="12" width="7.28515625" style="2" customWidth="1"/>
    <col min="13" max="13" width="7.42578125" style="2" customWidth="1"/>
    <col min="14" max="14" width="7.5703125" style="2" bestFit="1" customWidth="1"/>
    <col min="15" max="15" width="9.42578125" style="2" customWidth="1"/>
    <col min="16" max="16" width="6.28515625" style="2" customWidth="1"/>
    <col min="17" max="17" width="3.42578125" style="2" customWidth="1"/>
    <col min="18" max="18" width="7.7109375" style="2" customWidth="1"/>
    <col min="19" max="19" width="6.140625" style="2" customWidth="1"/>
    <col min="20" max="20" width="4.5703125" style="2" customWidth="1"/>
    <col min="21" max="21" width="5.42578125" style="2" customWidth="1"/>
    <col min="22" max="22" width="6.5703125" style="2" customWidth="1"/>
    <col min="23" max="23" width="6.42578125" style="2" customWidth="1"/>
    <col min="24" max="25" width="9.140625" style="2"/>
    <col min="26" max="26" width="3.7109375" style="2" customWidth="1"/>
    <col min="27" max="27" width="5.42578125" style="2" customWidth="1"/>
    <col min="28" max="16384" width="9.140625" style="2"/>
  </cols>
  <sheetData>
    <row r="1" spans="1:8" ht="15.75" x14ac:dyDescent="0.25">
      <c r="A1" s="32" t="s">
        <v>0</v>
      </c>
    </row>
    <row r="2" spans="1:8" ht="15.75" x14ac:dyDescent="0.25">
      <c r="A2" s="32" t="s">
        <v>58</v>
      </c>
    </row>
    <row r="3" spans="1:8" ht="15.75" x14ac:dyDescent="0.25">
      <c r="A3" s="32"/>
      <c r="B3" s="2" t="s">
        <v>111</v>
      </c>
    </row>
    <row r="4" spans="1:8" ht="15.75" x14ac:dyDescent="0.25">
      <c r="A4" s="32"/>
      <c r="B4" s="2" t="s">
        <v>59</v>
      </c>
    </row>
    <row r="5" spans="1:8" ht="15.75" x14ac:dyDescent="0.25">
      <c r="A5" s="32"/>
      <c r="B5" s="2" t="s">
        <v>16</v>
      </c>
    </row>
    <row r="6" spans="1:8" x14ac:dyDescent="0.25">
      <c r="A6" s="3"/>
    </row>
    <row r="7" spans="1:8" x14ac:dyDescent="0.25">
      <c r="A7" s="3" t="s">
        <v>2</v>
      </c>
      <c r="B7" s="4" t="s">
        <v>82</v>
      </c>
    </row>
    <row r="8" spans="1:8" x14ac:dyDescent="0.25">
      <c r="A8" s="3" t="s">
        <v>3</v>
      </c>
      <c r="B8" s="2" t="s">
        <v>18</v>
      </c>
    </row>
    <row r="9" spans="1:8" x14ac:dyDescent="0.25">
      <c r="A9" s="3" t="s">
        <v>4</v>
      </c>
      <c r="B9" s="2" t="s">
        <v>5</v>
      </c>
    </row>
    <row r="10" spans="1:8" x14ac:dyDescent="0.25">
      <c r="A10" s="3" t="s">
        <v>109</v>
      </c>
      <c r="B10" s="36"/>
    </row>
    <row r="11" spans="1:8" x14ac:dyDescent="0.25">
      <c r="A11" s="3" t="s">
        <v>6</v>
      </c>
      <c r="B11" s="18"/>
    </row>
    <row r="12" spans="1:8" x14ac:dyDescent="0.25">
      <c r="A12" s="3" t="s">
        <v>7</v>
      </c>
      <c r="B12" s="19"/>
      <c r="C12" s="7"/>
      <c r="D12" s="7"/>
    </row>
    <row r="13" spans="1:8" x14ac:dyDescent="0.25">
      <c r="A13" s="3"/>
    </row>
    <row r="14" spans="1:8" x14ac:dyDescent="0.25">
      <c r="A14" s="3"/>
      <c r="B14" s="8" t="s">
        <v>62</v>
      </c>
    </row>
    <row r="15" spans="1:8" x14ac:dyDescent="0.25">
      <c r="A15" s="3"/>
      <c r="B15" s="9" t="s">
        <v>60</v>
      </c>
      <c r="C15" s="9" t="s">
        <v>61</v>
      </c>
      <c r="G15" s="39" t="s">
        <v>8</v>
      </c>
      <c r="H15" s="39"/>
    </row>
    <row r="16" spans="1:8" x14ac:dyDescent="0.25">
      <c r="A16" s="14" t="s">
        <v>45</v>
      </c>
      <c r="B16" s="20"/>
      <c r="C16" s="20"/>
      <c r="D16" s="10" t="s">
        <v>9</v>
      </c>
      <c r="F16" s="14" t="s">
        <v>45</v>
      </c>
      <c r="G16" s="10">
        <f t="shared" ref="G16:H16" si="0">+B16</f>
        <v>0</v>
      </c>
      <c r="H16" s="10">
        <f t="shared" si="0"/>
        <v>0</v>
      </c>
    </row>
    <row r="17" spans="1:8" x14ac:dyDescent="0.25">
      <c r="A17" s="2" t="s">
        <v>22</v>
      </c>
      <c r="B17" s="21"/>
      <c r="C17" s="21"/>
      <c r="D17" s="2">
        <f>+C17+B17</f>
        <v>0</v>
      </c>
      <c r="F17" s="2" t="str">
        <f>+A17</f>
        <v>Yes</v>
      </c>
      <c r="G17" s="11" t="e">
        <f>+B17/B19</f>
        <v>#DIV/0!</v>
      </c>
      <c r="H17" s="11" t="e">
        <f>+C17/C19</f>
        <v>#DIV/0!</v>
      </c>
    </row>
    <row r="18" spans="1:8" x14ac:dyDescent="0.25">
      <c r="A18" s="2" t="s">
        <v>63</v>
      </c>
      <c r="B18" s="21"/>
      <c r="C18" s="21"/>
      <c r="D18" s="2">
        <f>+C18+B18</f>
        <v>0</v>
      </c>
      <c r="F18" s="2" t="str">
        <f>+A18</f>
        <v xml:space="preserve">No </v>
      </c>
      <c r="G18" s="11" t="e">
        <f>+B18/B19</f>
        <v>#DIV/0!</v>
      </c>
      <c r="H18" s="11" t="e">
        <f>+C18/C19</f>
        <v>#DIV/0!</v>
      </c>
    </row>
    <row r="19" spans="1:8" x14ac:dyDescent="0.25">
      <c r="A19" s="2" t="s">
        <v>9</v>
      </c>
      <c r="B19" s="2">
        <f>+B18+B17</f>
        <v>0</v>
      </c>
      <c r="C19" s="2">
        <f>+C18+C17</f>
        <v>0</v>
      </c>
      <c r="D19" s="2">
        <f>+C19+B19</f>
        <v>0</v>
      </c>
      <c r="F19" s="2" t="s">
        <v>9</v>
      </c>
      <c r="G19" s="11" t="e">
        <f>SUM(G17:G18)</f>
        <v>#DIV/0!</v>
      </c>
      <c r="H19" s="11" t="e">
        <f>SUM(H17:H18)</f>
        <v>#DIV/0!</v>
      </c>
    </row>
    <row r="20" spans="1:8" x14ac:dyDescent="0.25">
      <c r="G20" s="11"/>
      <c r="H20" s="11"/>
    </row>
    <row r="21" spans="1:8" x14ac:dyDescent="0.25">
      <c r="B21" s="5"/>
      <c r="C21" s="5"/>
      <c r="G21" s="11"/>
      <c r="H21" s="11"/>
    </row>
    <row r="22" spans="1:8" x14ac:dyDescent="0.25">
      <c r="A22" s="1" t="s">
        <v>10</v>
      </c>
      <c r="B22" s="1" t="str">
        <f>IF(+COUNTIF(D17:D18,"=0")&gt;0,"Chi-square cannot be calculated if a row total is zero",IF(AND(D83&lt;0.05,D83&gt;0.01),"Distributions differ at the .05 level",IF(D82&gt;0,"Data distribution will not support calculation of a Chi-square value",IF(D83&lt;=0.01,"Distributions differ at the .01 level","No difference between distributions"))))</f>
        <v>Chi-square cannot be calculated if a row total is zero</v>
      </c>
      <c r="C22" s="1"/>
      <c r="D22" s="1"/>
      <c r="E22" s="1"/>
    </row>
    <row r="24" spans="1:8" x14ac:dyDescent="0.25">
      <c r="A24" s="4"/>
    </row>
    <row r="69" spans="1:4" hidden="1" x14ac:dyDescent="0.25">
      <c r="A69" s="2" t="s">
        <v>1</v>
      </c>
    </row>
    <row r="70" spans="1:4" hidden="1" x14ac:dyDescent="0.25">
      <c r="A70" s="2" t="s">
        <v>21</v>
      </c>
      <c r="B70" s="13" t="e">
        <f>+D17*B19/D19</f>
        <v>#DIV/0!</v>
      </c>
      <c r="C70" s="13" t="e">
        <f>+D17*C19/D19</f>
        <v>#DIV/0!</v>
      </c>
      <c r="D70" s="2" t="e">
        <f>SUM(B70:C70)</f>
        <v>#DIV/0!</v>
      </c>
    </row>
    <row r="71" spans="1:4" hidden="1" x14ac:dyDescent="0.25">
      <c r="A71" s="2" t="s">
        <v>22</v>
      </c>
      <c r="B71" s="13" t="e">
        <f>+D18*B19/D19</f>
        <v>#DIV/0!</v>
      </c>
      <c r="C71" s="13" t="e">
        <f>+D18*C19/D19</f>
        <v>#DIV/0!</v>
      </c>
      <c r="D71" s="2" t="e">
        <f>SUM(B71:C71)</f>
        <v>#DIV/0!</v>
      </c>
    </row>
    <row r="72" spans="1:4" hidden="1" x14ac:dyDescent="0.25">
      <c r="A72" s="2" t="s">
        <v>9</v>
      </c>
      <c r="B72" s="13" t="e">
        <f>+B71+B70</f>
        <v>#DIV/0!</v>
      </c>
      <c r="C72" s="13" t="e">
        <f>+C71+C70</f>
        <v>#DIV/0!</v>
      </c>
      <c r="D72" s="2" t="e">
        <f>+D71+D70</f>
        <v>#DIV/0!</v>
      </c>
    </row>
    <row r="73" spans="1:4" hidden="1" x14ac:dyDescent="0.25">
      <c r="B73" s="13"/>
      <c r="C73" s="13"/>
    </row>
    <row r="74" spans="1:4" hidden="1" x14ac:dyDescent="0.25">
      <c r="B74" s="13"/>
      <c r="C74" s="13"/>
    </row>
    <row r="75" spans="1:4" hidden="1" x14ac:dyDescent="0.25">
      <c r="B75" s="13"/>
      <c r="C75" s="13"/>
    </row>
    <row r="76" spans="1:4" hidden="1" x14ac:dyDescent="0.25">
      <c r="B76" s="13"/>
      <c r="C76" s="13"/>
    </row>
    <row r="77" spans="1:4" hidden="1" x14ac:dyDescent="0.25">
      <c r="B77" s="13"/>
      <c r="C77" s="13"/>
    </row>
    <row r="78" spans="1:4" hidden="1" x14ac:dyDescent="0.25">
      <c r="B78" s="13"/>
      <c r="C78" s="13"/>
    </row>
    <row r="79" spans="1:4" hidden="1" x14ac:dyDescent="0.25">
      <c r="B79" s="13"/>
      <c r="C79" s="13"/>
    </row>
    <row r="80" spans="1:4" hidden="1" x14ac:dyDescent="0.25">
      <c r="B80" s="13"/>
      <c r="C80" s="13"/>
    </row>
    <row r="81" spans="1:4" hidden="1" x14ac:dyDescent="0.25">
      <c r="B81" s="2" t="e">
        <f>SUM(B70:B78)</f>
        <v>#DIV/0!</v>
      </c>
      <c r="C81" s="2" t="e">
        <f>SUM(C70:C78)</f>
        <v>#DIV/0!</v>
      </c>
      <c r="D81" s="2" t="e">
        <f>SUM(B81:C81)</f>
        <v>#DIV/0!</v>
      </c>
    </row>
    <row r="82" spans="1:4" hidden="1" x14ac:dyDescent="0.25">
      <c r="D82" s="2">
        <f>+COUNTIF(C72:D76,"&lt;5")</f>
        <v>0</v>
      </c>
    </row>
    <row r="83" spans="1:4" hidden="1" x14ac:dyDescent="0.25">
      <c r="A83" s="15" t="s">
        <v>11</v>
      </c>
      <c r="B83" s="15"/>
      <c r="C83" s="16"/>
      <c r="D83" s="2" t="e">
        <f>+CHITEST(B17:C18,B70:C71)</f>
        <v>#DIV/0!</v>
      </c>
    </row>
    <row r="84" spans="1:4" hidden="1" x14ac:dyDescent="0.25">
      <c r="A84" s="15"/>
      <c r="B84" s="15"/>
      <c r="C84" s="16"/>
    </row>
  </sheetData>
  <sheetProtection algorithmName="SHA-512" hashValue="0u6JmORnhZb3+12UIu6TTjVqarNQ1RvQLI0eTim/oVbyD/WCNPgBYAqXn1p/9yY1i0c1EPobUMeVC/lVJMNX2w==" saltValue="r/gTruz7bevUwJO/w2tCNA==" spinCount="100000" sheet="1" objects="1" scenarios="1" selectLockedCells="1"/>
  <mergeCells count="1">
    <mergeCell ref="G15:H15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Intro</vt:lpstr>
      <vt:lpstr>Q1 Living Situation</vt:lpstr>
      <vt:lpstr>Q2 Living Satisfaction</vt:lpstr>
      <vt:lpstr>Q3 Homelessness</vt:lpstr>
      <vt:lpstr>Q35-38 Substance Use</vt:lpstr>
      <vt:lpstr>Q14 Recovery Satisfaction</vt:lpstr>
      <vt:lpstr>Q39 Arrests</vt:lpstr>
      <vt:lpstr>Q40 Jail</vt:lpstr>
      <vt:lpstr>Q41 Currently Employed</vt:lpstr>
      <vt:lpstr>Q41-42 Employed 6 M</vt:lpstr>
      <vt:lpstr>Q43 Hours Work</vt:lpstr>
      <vt:lpstr>Q44 Job Satisfaction</vt:lpstr>
      <vt:lpstr>Q45 Smoke Cigarettes</vt:lpstr>
      <vt:lpstr>Q46 Cigarettes Per Day</vt:lpstr>
      <vt:lpstr>Q47 Other Tobacco Products</vt:lpstr>
      <vt:lpstr>Q48 General Health</vt:lpstr>
      <vt:lpstr>Q49-50 Body Mass Index (BMI)</vt:lpstr>
      <vt:lpstr>'Q49-50 Body Mass Index (BMI)'!ctot1</vt:lpstr>
      <vt:lpstr>'Q49-50 Body Mass Index (BMI)'!ctot2</vt:lpstr>
      <vt:lpstr>'Q49-50 Body Mass Index (BMI)'!dtot</vt:lpstr>
      <vt:lpstr>'Q49-50 Body Mass Index (BMI)'!rtot1</vt:lpstr>
      <vt:lpstr>'Q49-50 Body Mass Index (BMI)'!rtot2</vt:lpstr>
      <vt:lpstr>'Q49-50 Body Mass Index (BMI)'!rtot3</vt:lpstr>
      <vt:lpstr>'Q49-50 Body Mass Index (BMI)'!rtot4</vt:lpstr>
    </vt:vector>
  </TitlesOfParts>
  <Company>Psychiatry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Firoozeh Taherpoor</dc:creator>
  <cp:lastModifiedBy>Seybolt, Diana</cp:lastModifiedBy>
  <cp:lastPrinted>2015-06-03T18:12:28Z</cp:lastPrinted>
  <dcterms:created xsi:type="dcterms:W3CDTF">2013-08-02T15:31:00Z</dcterms:created>
  <dcterms:modified xsi:type="dcterms:W3CDTF">2018-10-18T13:22:33Z</dcterms:modified>
</cp:coreProperties>
</file>