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\OMS 3\OMS Resources Documents\Statistical Significance and Workbooks\2018 versions for posting\"/>
    </mc:Choice>
  </mc:AlternateContent>
  <xr:revisionPtr revIDLastSave="0" documentId="8_{1159B296-842F-4CEA-95A5-C56A093AA3A9}" xr6:coauthVersionLast="31" xr6:coauthVersionMax="31" xr10:uidLastSave="{00000000-0000-0000-0000-000000000000}"/>
  <workbookProtection workbookAlgorithmName="SHA-512" workbookHashValue="yqETV8XdZxqmk5IxJkl2F8ZN8iOl2LasbPDUvA67M9dD3SkXMHZT7OqFv9ArFYVfWAL0UtMAIotMJrJk3TglBQ==" workbookSaltValue="aQFZEPXirgQ5OtYpxG2fyw==" workbookSpinCount="100000" lockStructure="1"/>
  <bookViews>
    <workbookView xWindow="-15" yWindow="60" windowWidth="21630" windowHeight="10455" tabRatio="964" xr2:uid="{00000000-000D-0000-FFFF-FFFF00000000}"/>
  </bookViews>
  <sheets>
    <sheet name="Intro" sheetId="28" r:id="rId1"/>
    <sheet name="Q2 Living Satisfaction" sheetId="1" r:id="rId2"/>
    <sheet name="Q3 Homelessness" sheetId="2" r:id="rId3"/>
    <sheet name="Q15-38 Psychiatric Symptoms" sheetId="5" r:id="rId4"/>
    <sheet name="Q35-38 Substance Use" sheetId="10" r:id="rId5"/>
    <sheet name="Q4-8 Recovery" sheetId="29" r:id="rId6"/>
    <sheet name="Q9-13 Functioning" sheetId="4" r:id="rId7"/>
    <sheet name="Q14 Recovery Satisfaction" sheetId="3" r:id="rId8"/>
    <sheet name="Q39 Arrests" sheetId="12" r:id="rId9"/>
    <sheet name="Q40 Jail" sheetId="13" r:id="rId10"/>
    <sheet name="Q41-42 Employed 6 M" sheetId="14" r:id="rId11"/>
    <sheet name="Q44 Job Satisfaction" sheetId="15" r:id="rId12"/>
    <sheet name="Q45 Smoke Cigarettes" sheetId="16" r:id="rId13"/>
    <sheet name="Q46 Cigarettes Per Day" sheetId="17" r:id="rId14"/>
    <sheet name="Q48 General Health" sheetId="18" r:id="rId15"/>
    <sheet name="Psych Symptoms SD - Providers" sheetId="26" r:id="rId16"/>
    <sheet name="Psych Symptoms SD - Jurisdictio" sheetId="27" r:id="rId17"/>
    <sheet name="Recovery SD - Providers" sheetId="30" r:id="rId18"/>
    <sheet name="Recovery SD - Jurisdictions" sheetId="31" r:id="rId19"/>
  </sheets>
  <definedNames>
    <definedName name="ctot1" localSheetId="1">'Q2 Living Satisfaction'!$B$21</definedName>
    <definedName name="ctot1" localSheetId="2">'Q3 Homelessness'!$B$21</definedName>
    <definedName name="ctot1" localSheetId="8">'Q39 Arrests'!$B$21</definedName>
    <definedName name="ctot1" localSheetId="9">'Q40 Jail'!$B$21</definedName>
    <definedName name="ctot1" localSheetId="10">'Q41-42 Employed 6 M'!$B$21</definedName>
    <definedName name="ctot1" localSheetId="12">'Q45 Smoke Cigarettes'!$B$21</definedName>
    <definedName name="ctot2" localSheetId="1">'Q2 Living Satisfaction'!$C$21</definedName>
    <definedName name="ctot2" localSheetId="2">'Q3 Homelessness'!$C$21</definedName>
    <definedName name="ctot2" localSheetId="8">'Q39 Arrests'!$C$21</definedName>
    <definedName name="ctot2" localSheetId="9">'Q40 Jail'!$C$21</definedName>
    <definedName name="ctot2" localSheetId="10">'Q41-42 Employed 6 M'!$C$21</definedName>
    <definedName name="ctot2" localSheetId="12">'Q45 Smoke Cigarettes'!$C$21</definedName>
    <definedName name="dtot" localSheetId="1">'Q2 Living Satisfaction'!$D$21</definedName>
    <definedName name="dtot" localSheetId="2">'Q3 Homelessness'!$D$21</definedName>
    <definedName name="dtot" localSheetId="8">'Q39 Arrests'!$D$21</definedName>
    <definedName name="dtot" localSheetId="9">'Q40 Jail'!$D$21</definedName>
    <definedName name="dtot" localSheetId="10">'Q41-42 Employed 6 M'!$D$21</definedName>
    <definedName name="dtot" localSheetId="12">'Q45 Smoke Cigarettes'!$D$21</definedName>
    <definedName name="rtot1" localSheetId="1">'Q2 Living Satisfaction'!$D$17</definedName>
    <definedName name="rtot1" localSheetId="2">'Q3 Homelessness'!$D$17</definedName>
    <definedName name="rtot1" localSheetId="8">'Q39 Arrests'!$D$17</definedName>
    <definedName name="rtot1" localSheetId="9">'Q40 Jail'!$D$17</definedName>
    <definedName name="rtot1" localSheetId="10">'Q41-42 Employed 6 M'!$D$17</definedName>
    <definedName name="rtot1" localSheetId="12">'Q45 Smoke Cigarettes'!$D$17</definedName>
    <definedName name="rtot2" localSheetId="1">'Q2 Living Satisfaction'!$D$18</definedName>
    <definedName name="rtot2" localSheetId="2">'Q3 Homelessness'!$D$18</definedName>
    <definedName name="rtot2" localSheetId="8">'Q39 Arrests'!$D$18</definedName>
    <definedName name="rtot2" localSheetId="9">'Q40 Jail'!$D$18</definedName>
    <definedName name="rtot2" localSheetId="10">'Q41-42 Employed 6 M'!$D$18</definedName>
    <definedName name="rtot2" localSheetId="12">'Q45 Smoke Cigarettes'!$D$18</definedName>
    <definedName name="rtot3" localSheetId="1">'Q2 Living Satisfaction'!$D$19</definedName>
    <definedName name="rtot3" localSheetId="2">'Q3 Homelessness'!$D$19</definedName>
    <definedName name="rtot3" localSheetId="8">'Q39 Arrests'!$D$19</definedName>
    <definedName name="rtot3" localSheetId="9">'Q40 Jail'!$D$19</definedName>
    <definedName name="rtot3" localSheetId="10">'Q41-42 Employed 6 M'!$D$19</definedName>
    <definedName name="rtot3" localSheetId="12">'Q45 Smoke Cigarettes'!$D$19</definedName>
    <definedName name="rtot4" localSheetId="1">'Q2 Living Satisfaction'!$D$20</definedName>
    <definedName name="rtot4" localSheetId="2">'Q3 Homelessness'!$D$20</definedName>
    <definedName name="rtot4" localSheetId="8">'Q39 Arrests'!$D$20</definedName>
    <definedName name="rtot4" localSheetId="9">'Q40 Jail'!$D$20</definedName>
    <definedName name="rtot4" localSheetId="10">'Q41-42 Employed 6 M'!$D$20</definedName>
    <definedName name="rtot4" localSheetId="12">'Q45 Smoke Cigarettes'!$D$20</definedName>
  </definedNames>
  <calcPr calcId="179017"/>
</workbook>
</file>

<file path=xl/calcChain.xml><?xml version="1.0" encoding="utf-8"?>
<calcChain xmlns="http://schemas.openxmlformats.org/spreadsheetml/2006/main">
  <c r="M1" i="29" l="1"/>
  <c r="D18" i="29"/>
  <c r="N2" i="29"/>
  <c r="N1" i="29"/>
  <c r="H18" i="29" l="1"/>
  <c r="G16" i="18"/>
  <c r="B21" i="16" l="1"/>
  <c r="B22" i="1" l="1"/>
  <c r="D24" i="5" l="1"/>
  <c r="D23" i="5"/>
  <c r="D22" i="5"/>
  <c r="N21" i="5"/>
  <c r="D21" i="5"/>
  <c r="N20" i="5"/>
  <c r="D20" i="5"/>
  <c r="D19" i="5"/>
  <c r="N18" i="5"/>
  <c r="D18" i="5"/>
  <c r="N17" i="5"/>
  <c r="H23" i="5" s="1"/>
  <c r="N15" i="5"/>
  <c r="N14" i="5"/>
  <c r="N12" i="5"/>
  <c r="N11" i="5"/>
  <c r="H21" i="5" s="1"/>
  <c r="N8" i="5"/>
  <c r="N7" i="5"/>
  <c r="N5" i="5"/>
  <c r="N4" i="5"/>
  <c r="H19" i="5" s="1"/>
  <c r="N2" i="5"/>
  <c r="N1" i="5"/>
  <c r="H24" i="5" l="1"/>
  <c r="H20" i="5"/>
  <c r="H22" i="5"/>
  <c r="H18" i="5"/>
  <c r="B21" i="13"/>
  <c r="D17" i="1" l="1"/>
  <c r="G16" i="13" l="1"/>
  <c r="C22" i="3"/>
  <c r="B22" i="3"/>
  <c r="C22" i="4"/>
  <c r="B22" i="4"/>
  <c r="C22" i="10"/>
  <c r="B22" i="10"/>
  <c r="C22" i="15"/>
  <c r="B22" i="15"/>
  <c r="C22" i="17"/>
  <c r="B22" i="17"/>
  <c r="C22" i="18"/>
  <c r="B22" i="18"/>
  <c r="F22" i="10" l="1"/>
  <c r="H20" i="10"/>
  <c r="G21" i="10"/>
  <c r="F21" i="10"/>
  <c r="D21" i="10"/>
  <c r="F20" i="10"/>
  <c r="D20" i="10"/>
  <c r="F19" i="10"/>
  <c r="D19" i="10"/>
  <c r="F18" i="10"/>
  <c r="D18" i="10"/>
  <c r="F17" i="10"/>
  <c r="D17" i="10"/>
  <c r="H16" i="10"/>
  <c r="G16" i="10"/>
  <c r="F22" i="18"/>
  <c r="H21" i="18"/>
  <c r="G21" i="18"/>
  <c r="F21" i="18"/>
  <c r="D21" i="18"/>
  <c r="F20" i="18"/>
  <c r="D20" i="18"/>
  <c r="F19" i="18"/>
  <c r="D19" i="18"/>
  <c r="F18" i="18"/>
  <c r="D18" i="18"/>
  <c r="G17" i="18"/>
  <c r="F17" i="18"/>
  <c r="D17" i="18"/>
  <c r="H16" i="18"/>
  <c r="F22" i="17"/>
  <c r="H20" i="17"/>
  <c r="G21" i="17"/>
  <c r="F21" i="17"/>
  <c r="D21" i="17"/>
  <c r="F20" i="17"/>
  <c r="D20" i="17"/>
  <c r="F19" i="17"/>
  <c r="D19" i="17"/>
  <c r="F18" i="17"/>
  <c r="D18" i="17"/>
  <c r="F17" i="17"/>
  <c r="D17" i="17"/>
  <c r="H16" i="17"/>
  <c r="G16" i="17"/>
  <c r="D22" i="10" l="1"/>
  <c r="O17" i="10" s="1"/>
  <c r="H21" i="10"/>
  <c r="D22" i="17"/>
  <c r="N21" i="17" s="1"/>
  <c r="H20" i="18"/>
  <c r="H17" i="18"/>
  <c r="D22" i="18"/>
  <c r="O18" i="18" s="1"/>
  <c r="G18" i="18"/>
  <c r="H18" i="10"/>
  <c r="G17" i="10"/>
  <c r="H17" i="10"/>
  <c r="H19" i="10"/>
  <c r="G18" i="10"/>
  <c r="G19" i="10"/>
  <c r="G20" i="10"/>
  <c r="O19" i="10"/>
  <c r="H18" i="18"/>
  <c r="H19" i="18"/>
  <c r="G19" i="18"/>
  <c r="G20" i="18"/>
  <c r="H21" i="17"/>
  <c r="G17" i="17"/>
  <c r="H19" i="17"/>
  <c r="G18" i="17"/>
  <c r="H17" i="17"/>
  <c r="H18" i="17"/>
  <c r="G19" i="17"/>
  <c r="G20" i="17"/>
  <c r="C21" i="16"/>
  <c r="H20" i="16" s="1"/>
  <c r="G20" i="16"/>
  <c r="F20" i="16"/>
  <c r="D20" i="16"/>
  <c r="G19" i="16"/>
  <c r="F19" i="16"/>
  <c r="D19" i="16"/>
  <c r="G18" i="16"/>
  <c r="F18" i="16"/>
  <c r="D18" i="16"/>
  <c r="G17" i="16"/>
  <c r="F17" i="16"/>
  <c r="D17" i="16"/>
  <c r="H16" i="16"/>
  <c r="G16" i="16"/>
  <c r="F22" i="15"/>
  <c r="H20" i="15"/>
  <c r="G21" i="15"/>
  <c r="F21" i="15"/>
  <c r="D21" i="15"/>
  <c r="F20" i="15"/>
  <c r="D20" i="15"/>
  <c r="F19" i="15"/>
  <c r="D19" i="15"/>
  <c r="F18" i="15"/>
  <c r="D18" i="15"/>
  <c r="F17" i="15"/>
  <c r="D17" i="15"/>
  <c r="H16" i="15"/>
  <c r="G16" i="15"/>
  <c r="C21" i="14"/>
  <c r="H19" i="14" s="1"/>
  <c r="B21" i="14"/>
  <c r="G20" i="14" s="1"/>
  <c r="F20" i="14"/>
  <c r="D20" i="14"/>
  <c r="F19" i="14"/>
  <c r="D19" i="14"/>
  <c r="F18" i="14"/>
  <c r="D18" i="14"/>
  <c r="F17" i="14"/>
  <c r="D17" i="14"/>
  <c r="H16" i="14"/>
  <c r="G16" i="14"/>
  <c r="F22" i="3"/>
  <c r="F22" i="4"/>
  <c r="O18" i="17" l="1"/>
  <c r="O19" i="18"/>
  <c r="G22" i="18"/>
  <c r="H22" i="17"/>
  <c r="H17" i="16"/>
  <c r="H18" i="16"/>
  <c r="H19" i="16"/>
  <c r="G17" i="14"/>
  <c r="H20" i="14"/>
  <c r="H17" i="14"/>
  <c r="H18" i="14"/>
  <c r="O20" i="10"/>
  <c r="H22" i="10"/>
  <c r="N20" i="10"/>
  <c r="N17" i="10"/>
  <c r="N18" i="10"/>
  <c r="N21" i="10"/>
  <c r="O18" i="10"/>
  <c r="O21" i="10"/>
  <c r="P21" i="10" s="1"/>
  <c r="N19" i="10"/>
  <c r="P19" i="10" s="1"/>
  <c r="N18" i="17"/>
  <c r="P18" i="17" s="1"/>
  <c r="G18" i="14"/>
  <c r="G19" i="14"/>
  <c r="G22" i="10"/>
  <c r="O17" i="17"/>
  <c r="G22" i="17"/>
  <c r="G17" i="15"/>
  <c r="G21" i="16"/>
  <c r="N20" i="17"/>
  <c r="O21" i="17"/>
  <c r="P21" i="17" s="1"/>
  <c r="O20" i="17"/>
  <c r="N17" i="17"/>
  <c r="N19" i="17"/>
  <c r="O19" i="17"/>
  <c r="H22" i="18"/>
  <c r="O20" i="18"/>
  <c r="O17" i="18"/>
  <c r="N17" i="18"/>
  <c r="N18" i="18"/>
  <c r="P18" i="18" s="1"/>
  <c r="N21" i="18"/>
  <c r="N19" i="18"/>
  <c r="N20" i="18"/>
  <c r="O21" i="18"/>
  <c r="D21" i="16"/>
  <c r="N18" i="16" s="1"/>
  <c r="H21" i="15"/>
  <c r="D22" i="15"/>
  <c r="N18" i="15" s="1"/>
  <c r="H17" i="15"/>
  <c r="H18" i="15"/>
  <c r="G18" i="15"/>
  <c r="G20" i="15"/>
  <c r="G19" i="15"/>
  <c r="H19" i="15"/>
  <c r="D21" i="14"/>
  <c r="N18" i="14" s="1"/>
  <c r="P18" i="10" l="1"/>
  <c r="P20" i="10"/>
  <c r="P20" i="18"/>
  <c r="P19" i="18"/>
  <c r="M24" i="18"/>
  <c r="P20" i="17"/>
  <c r="P19" i="17"/>
  <c r="M24" i="17"/>
  <c r="H21" i="16"/>
  <c r="P17" i="10"/>
  <c r="M24" i="10"/>
  <c r="H21" i="14"/>
  <c r="G21" i="14"/>
  <c r="N22" i="10"/>
  <c r="O22" i="10"/>
  <c r="M25" i="10"/>
  <c r="B25" i="10" s="1"/>
  <c r="P17" i="17"/>
  <c r="O17" i="16"/>
  <c r="M25" i="17"/>
  <c r="O16" i="14"/>
  <c r="O17" i="14"/>
  <c r="O18" i="14"/>
  <c r="P18" i="14" s="1"/>
  <c r="H22" i="15"/>
  <c r="O20" i="15"/>
  <c r="O17" i="15"/>
  <c r="O21" i="15"/>
  <c r="G22" i="15"/>
  <c r="O16" i="16"/>
  <c r="O19" i="16"/>
  <c r="N17" i="16"/>
  <c r="P17" i="16" s="1"/>
  <c r="O18" i="16"/>
  <c r="P18" i="16" s="1"/>
  <c r="N19" i="16"/>
  <c r="N22" i="17"/>
  <c r="O22" i="17"/>
  <c r="O22" i="18"/>
  <c r="P21" i="18"/>
  <c r="P17" i="18"/>
  <c r="M25" i="18"/>
  <c r="N22" i="18"/>
  <c r="O19" i="14"/>
  <c r="N17" i="14"/>
  <c r="P17" i="14" s="1"/>
  <c r="N19" i="14"/>
  <c r="P19" i="14" s="1"/>
  <c r="O18" i="15"/>
  <c r="P18" i="15" s="1"/>
  <c r="O19" i="15"/>
  <c r="N16" i="16"/>
  <c r="N21" i="15"/>
  <c r="N19" i="15"/>
  <c r="N17" i="15"/>
  <c r="N20" i="15"/>
  <c r="N16" i="14"/>
  <c r="B25" i="17" l="1"/>
  <c r="B25" i="18"/>
  <c r="O23" i="16"/>
  <c r="O24" i="16"/>
  <c r="M24" i="15"/>
  <c r="M25" i="15"/>
  <c r="O23" i="14"/>
  <c r="P20" i="15"/>
  <c r="P19" i="15"/>
  <c r="P22" i="10"/>
  <c r="P21" i="15"/>
  <c r="O22" i="14"/>
  <c r="O22" i="15"/>
  <c r="P17" i="15"/>
  <c r="N22" i="15"/>
  <c r="P22" i="15" s="1"/>
  <c r="P19" i="16"/>
  <c r="O22" i="16"/>
  <c r="P16" i="16"/>
  <c r="N22" i="16"/>
  <c r="P22" i="17"/>
  <c r="P22" i="18"/>
  <c r="N22" i="14"/>
  <c r="P22" i="14" s="1"/>
  <c r="P16" i="14"/>
  <c r="O24" i="14"/>
  <c r="B24" i="16" l="1"/>
  <c r="B25" i="15"/>
  <c r="B24" i="14"/>
  <c r="P22" i="16"/>
  <c r="C21" i="13"/>
  <c r="H19" i="13" s="1"/>
  <c r="G20" i="13"/>
  <c r="H20" i="13"/>
  <c r="F20" i="13"/>
  <c r="D20" i="13"/>
  <c r="F19" i="13"/>
  <c r="D19" i="13"/>
  <c r="F18" i="13"/>
  <c r="D18" i="13"/>
  <c r="F17" i="13"/>
  <c r="D17" i="13"/>
  <c r="H16" i="13"/>
  <c r="C21" i="12"/>
  <c r="H19" i="12" s="1"/>
  <c r="B21" i="12"/>
  <c r="G20" i="12" s="1"/>
  <c r="H20" i="12"/>
  <c r="F20" i="12"/>
  <c r="D20" i="12"/>
  <c r="F19" i="12"/>
  <c r="D19" i="12"/>
  <c r="F18" i="12"/>
  <c r="D18" i="12"/>
  <c r="F17" i="12"/>
  <c r="D17" i="12"/>
  <c r="H16" i="12"/>
  <c r="G16" i="12"/>
  <c r="F18" i="4"/>
  <c r="H21" i="4"/>
  <c r="G21" i="4"/>
  <c r="F21" i="4"/>
  <c r="D21" i="4"/>
  <c r="H20" i="4"/>
  <c r="F20" i="4"/>
  <c r="D20" i="4"/>
  <c r="F19" i="4"/>
  <c r="D19" i="4"/>
  <c r="D18" i="4"/>
  <c r="F17" i="4"/>
  <c r="D17" i="4"/>
  <c r="H16" i="4"/>
  <c r="G16" i="4"/>
  <c r="G21" i="3"/>
  <c r="B21" i="2"/>
  <c r="H20" i="3"/>
  <c r="C21" i="2"/>
  <c r="F21" i="3"/>
  <c r="D21" i="3"/>
  <c r="F20" i="3"/>
  <c r="D20" i="3"/>
  <c r="F19" i="3"/>
  <c r="D19" i="3"/>
  <c r="F18" i="3"/>
  <c r="D18" i="3"/>
  <c r="F17" i="3"/>
  <c r="D17" i="3"/>
  <c r="H16" i="3"/>
  <c r="G16" i="3"/>
  <c r="H17" i="12" l="1"/>
  <c r="H18" i="12"/>
  <c r="G17" i="12"/>
  <c r="G18" i="12"/>
  <c r="G19" i="12"/>
  <c r="H17" i="13"/>
  <c r="H18" i="13"/>
  <c r="G17" i="13"/>
  <c r="G18" i="13"/>
  <c r="G19" i="13"/>
  <c r="G17" i="4"/>
  <c r="D21" i="13"/>
  <c r="N16" i="13" s="1"/>
  <c r="D21" i="12"/>
  <c r="N19" i="12" s="1"/>
  <c r="D22" i="4"/>
  <c r="N18" i="4" s="1"/>
  <c r="H17" i="4"/>
  <c r="H18" i="4"/>
  <c r="G18" i="4"/>
  <c r="H19" i="4"/>
  <c r="G19" i="4"/>
  <c r="G20" i="4"/>
  <c r="H21" i="3"/>
  <c r="H18" i="3"/>
  <c r="D22" i="3"/>
  <c r="O21" i="3" s="1"/>
  <c r="H17" i="3"/>
  <c r="H19" i="3"/>
  <c r="G17" i="3"/>
  <c r="G18" i="3"/>
  <c r="G19" i="3"/>
  <c r="G20" i="3"/>
  <c r="H21" i="12" l="1"/>
  <c r="H21" i="13"/>
  <c r="G21" i="12"/>
  <c r="G21" i="13"/>
  <c r="O17" i="3"/>
  <c r="O20" i="3"/>
  <c r="O18" i="3"/>
  <c r="H22" i="3"/>
  <c r="N20" i="3"/>
  <c r="G22" i="3"/>
  <c r="H22" i="4"/>
  <c r="N21" i="4"/>
  <c r="O19" i="4"/>
  <c r="N17" i="4"/>
  <c r="O20" i="4"/>
  <c r="O17" i="4"/>
  <c r="P17" i="4" s="1"/>
  <c r="N19" i="4"/>
  <c r="N20" i="4"/>
  <c r="O18" i="4"/>
  <c r="P18" i="4" s="1"/>
  <c r="O21" i="4"/>
  <c r="P21" i="4" s="1"/>
  <c r="G22" i="4"/>
  <c r="O19" i="12"/>
  <c r="P19" i="12" s="1"/>
  <c r="O17" i="12"/>
  <c r="N17" i="12"/>
  <c r="N16" i="12"/>
  <c r="N18" i="12"/>
  <c r="O16" i="12"/>
  <c r="O18" i="12"/>
  <c r="O19" i="13"/>
  <c r="N17" i="13"/>
  <c r="O17" i="13"/>
  <c r="O16" i="13"/>
  <c r="P16" i="13" s="1"/>
  <c r="O18" i="13"/>
  <c r="N19" i="13"/>
  <c r="N18" i="13"/>
  <c r="N21" i="3"/>
  <c r="P21" i="3" s="1"/>
  <c r="P19" i="4"/>
  <c r="O19" i="3"/>
  <c r="N17" i="3"/>
  <c r="N18" i="3"/>
  <c r="N19" i="3"/>
  <c r="P18" i="13" l="1"/>
  <c r="O23" i="13"/>
  <c r="O24" i="13"/>
  <c r="B24" i="13" s="1"/>
  <c r="O23" i="12"/>
  <c r="M24" i="4"/>
  <c r="P17" i="3"/>
  <c r="M24" i="3"/>
  <c r="P16" i="12"/>
  <c r="P19" i="13"/>
  <c r="P17" i="12"/>
  <c r="O22" i="3"/>
  <c r="P20" i="3"/>
  <c r="M25" i="3"/>
  <c r="B25" i="3" s="1"/>
  <c r="P18" i="3"/>
  <c r="P19" i="3"/>
  <c r="O22" i="4"/>
  <c r="P20" i="4"/>
  <c r="N22" i="4"/>
  <c r="M25" i="4"/>
  <c r="B25" i="4" s="1"/>
  <c r="O24" i="12"/>
  <c r="B24" i="12" s="1"/>
  <c r="N22" i="12"/>
  <c r="O22" i="12"/>
  <c r="P18" i="12"/>
  <c r="N22" i="13"/>
  <c r="P17" i="13"/>
  <c r="O22" i="13"/>
  <c r="N22" i="3"/>
  <c r="P22" i="3" s="1"/>
  <c r="P22" i="12" l="1"/>
  <c r="P22" i="13"/>
  <c r="P22" i="4"/>
  <c r="G16" i="2"/>
  <c r="H16" i="2"/>
  <c r="H20" i="2" l="1"/>
  <c r="G20" i="2"/>
  <c r="F20" i="2"/>
  <c r="D20" i="2"/>
  <c r="H19" i="2"/>
  <c r="G19" i="2"/>
  <c r="F19" i="2"/>
  <c r="D19" i="2"/>
  <c r="H18" i="2"/>
  <c r="G18" i="2"/>
  <c r="F18" i="2"/>
  <c r="D18" i="2"/>
  <c r="H17" i="2"/>
  <c r="G17" i="2"/>
  <c r="F17" i="2"/>
  <c r="D17" i="2"/>
  <c r="G16" i="1"/>
  <c r="H16" i="1"/>
  <c r="H21" i="2" l="1"/>
  <c r="G21" i="2"/>
  <c r="D21" i="2"/>
  <c r="N16" i="2" s="1"/>
  <c r="C22" i="1"/>
  <c r="H21" i="1" s="1"/>
  <c r="G21" i="1"/>
  <c r="F21" i="1"/>
  <c r="D21" i="1"/>
  <c r="F20" i="1"/>
  <c r="D20" i="1"/>
  <c r="F19" i="1"/>
  <c r="D19" i="1"/>
  <c r="F18" i="1"/>
  <c r="D18" i="1"/>
  <c r="F17" i="1"/>
  <c r="O19" i="2" l="1"/>
  <c r="O18" i="2"/>
  <c r="O17" i="2"/>
  <c r="N19" i="2"/>
  <c r="N18" i="2"/>
  <c r="N17" i="2"/>
  <c r="O16" i="2"/>
  <c r="G18" i="1"/>
  <c r="D22" i="1"/>
  <c r="G17" i="1"/>
  <c r="G19" i="1"/>
  <c r="H18" i="1"/>
  <c r="H20" i="1"/>
  <c r="G20" i="1"/>
  <c r="H17" i="1"/>
  <c r="H19" i="1"/>
  <c r="O23" i="2" l="1"/>
  <c r="N20" i="1"/>
  <c r="N18" i="1"/>
  <c r="N17" i="1"/>
  <c r="G22" i="1"/>
  <c r="H22" i="1"/>
  <c r="P18" i="2"/>
  <c r="P17" i="2"/>
  <c r="P19" i="2"/>
  <c r="O24" i="2"/>
  <c r="B24" i="2" s="1"/>
  <c r="N22" i="2"/>
  <c r="O22" i="2"/>
  <c r="P16" i="2"/>
  <c r="O19" i="1"/>
  <c r="N21" i="1"/>
  <c r="O17" i="1"/>
  <c r="O18" i="1"/>
  <c r="N19" i="1"/>
  <c r="O21" i="1"/>
  <c r="P21" i="1" s="1"/>
  <c r="O20" i="1"/>
  <c r="P20" i="1" s="1"/>
  <c r="P18" i="1" l="1"/>
  <c r="M24" i="1"/>
  <c r="M25" i="1"/>
  <c r="B25" i="1" s="1"/>
  <c r="P22" i="2"/>
  <c r="P17" i="1"/>
  <c r="O22" i="1"/>
  <c r="P19" i="1"/>
  <c r="N22" i="1"/>
  <c r="P22" i="1" l="1"/>
</calcChain>
</file>

<file path=xl/sharedStrings.xml><?xml version="1.0" encoding="utf-8"?>
<sst xmlns="http://schemas.openxmlformats.org/spreadsheetml/2006/main" count="1422" uniqueCount="600">
  <si>
    <t>Worksheet for Calculating Chi Square for Outcome Measurement Results</t>
  </si>
  <si>
    <t>(Calculated)</t>
  </si>
  <si>
    <t>Question:</t>
  </si>
  <si>
    <t>Adult/Child:</t>
  </si>
  <si>
    <t>PIT/COT:</t>
  </si>
  <si>
    <t>Initial Compared to Most Recent Interview (COT)</t>
  </si>
  <si>
    <t>Time Frame:</t>
  </si>
  <si>
    <t>Filter(s):</t>
  </si>
  <si>
    <t>Percentage Distribution</t>
  </si>
  <si>
    <t>Total</t>
  </si>
  <si>
    <t>Increased</t>
  </si>
  <si>
    <t>NC-Positive</t>
  </si>
  <si>
    <t>NC-Neutral</t>
  </si>
  <si>
    <t>NC-Negaitve</t>
  </si>
  <si>
    <t>Decreased</t>
  </si>
  <si>
    <t>Interpretation:</t>
  </si>
  <si>
    <t>Chi Square Probability:</t>
  </si>
  <si>
    <t>Adult</t>
  </si>
  <si>
    <t>Q2. In general, how satisfied are you with where you currently live? (COT)</t>
  </si>
  <si>
    <t>Yellow Area:  Fill in data</t>
  </si>
  <si>
    <t>Expected</t>
  </si>
  <si>
    <t>Yes-No</t>
  </si>
  <si>
    <t>Yes-Yes</t>
  </si>
  <si>
    <t>No-Yes</t>
  </si>
  <si>
    <t>No-No</t>
  </si>
  <si>
    <t>Q3. Have you been homeless at all in the past six months? (COT)</t>
  </si>
  <si>
    <t>Improved</t>
  </si>
  <si>
    <t>Worsened</t>
  </si>
  <si>
    <t>Change</t>
  </si>
  <si>
    <t>Overall</t>
  </si>
  <si>
    <t>Depression</t>
  </si>
  <si>
    <t>Relationship</t>
  </si>
  <si>
    <t>Self Harm</t>
  </si>
  <si>
    <t>Emotional Lability</t>
  </si>
  <si>
    <t>Psychosis</t>
  </si>
  <si>
    <t>Substance Abuse</t>
  </si>
  <si>
    <t>Effect Size</t>
  </si>
  <si>
    <t>Small</t>
  </si>
  <si>
    <t>Medium</t>
  </si>
  <si>
    <t>Large</t>
  </si>
  <si>
    <t>Decreased "often/always" responses</t>
  </si>
  <si>
    <t>No "often/always" responses either interview</t>
  </si>
  <si>
    <t>No change - 1-2 "often/always" responses</t>
  </si>
  <si>
    <t>No change - 3-4 "often/always" responses</t>
  </si>
  <si>
    <t>Increased "often/always" responses</t>
  </si>
  <si>
    <t>Outcome</t>
  </si>
  <si>
    <t xml:space="preserve">Total </t>
  </si>
  <si>
    <t xml:space="preserve">Outcome </t>
  </si>
  <si>
    <t>Worksheet for Calculating Effect Sizes for Outcome Measurement Results</t>
  </si>
  <si>
    <t xml:space="preserve">Initial </t>
  </si>
  <si>
    <t xml:space="preserve">Most Recent </t>
  </si>
  <si>
    <t xml:space="preserve">Standard </t>
  </si>
  <si>
    <t>Lower scores indicate less frequent symptoms.</t>
  </si>
  <si>
    <t>COMPLETE ONLY SHADED CELLS - ALL OTHERS WILL AUTOMATICALLY POPULATE</t>
  </si>
  <si>
    <t>ABA HEALTH SERVICES INC</t>
  </si>
  <si>
    <t>AFFILIATED SANTE GROUP</t>
  </si>
  <si>
    <t>ALEKS HOUSE LLC</t>
  </si>
  <si>
    <t>ALL THAT'S THERAPEUTIC INC</t>
  </si>
  <si>
    <t>ALL WALKS OF LIFE LLC</t>
  </si>
  <si>
    <t>ALLEGANY COUNTY HEALTH DEPARTMENT</t>
  </si>
  <si>
    <t>ALLIANCE OMHC-HARFORD COUNTY</t>
  </si>
  <si>
    <t>APEX COUNSELING CENTER LLC</t>
  </si>
  <si>
    <t>ARUNDEL LODGE INC</t>
  </si>
  <si>
    <t>ASPIRE WELLNESS CENTER INC</t>
  </si>
  <si>
    <t>BALTIMORE BEHAVIORAL HEALTH INC</t>
  </si>
  <si>
    <t>BALTO MEDICAL SYSTEMS</t>
  </si>
  <si>
    <t>BEHAVIORAL HEALTH CARE OF MARYLAND</t>
  </si>
  <si>
    <t>BEHAVIORAL HEALTH PARTNERS</t>
  </si>
  <si>
    <t>BOARD OF CHILD CARE OF UMC INC</t>
  </si>
  <si>
    <t>BON SECOURS HOSPITAL</t>
  </si>
  <si>
    <t>BROOK LANE OUTPATIENT MHC</t>
  </si>
  <si>
    <t>CARROLL COUNTY YOUTH SERV BUR OMHC</t>
  </si>
  <si>
    <t>CATHOLIC CHARITIES MENTAL HLTH CLIN</t>
  </si>
  <si>
    <t>CENTER FOR CHILDREN INC</t>
  </si>
  <si>
    <t>CENTER FOR THERAPEUTIC CONCEPTS INC</t>
  </si>
  <si>
    <t>CHANGE HEALTH SYSTEMS INC</t>
  </si>
  <si>
    <t>CHARLES COUNTY MHC CHARLES STREET</t>
  </si>
  <si>
    <t>CHASE BREXTON HEALTH SERVICES INC</t>
  </si>
  <si>
    <t>COMMUNITY COUNSELING &amp; MENTOR SRVCS</t>
  </si>
  <si>
    <t>CORSICA RIVER MENTAL HLTH SRVCS INC</t>
  </si>
  <si>
    <t>CRAWFORD CONS &amp; MENTAL HLTH SRV LLC</t>
  </si>
  <si>
    <t>EASTERN SHORE PSYCHOLOGICAL SERVICE</t>
  </si>
  <si>
    <t>ESSENTIAL THERA PERSPECTIVES INC</t>
  </si>
  <si>
    <t>FAMILY BEHAVIORAL SERVICES LLC</t>
  </si>
  <si>
    <t>FAMILY SERVICE FOUNDATION</t>
  </si>
  <si>
    <t>FAMILY SERVICES AGENCY INC</t>
  </si>
  <si>
    <t>FOR ALL SEASONS</t>
  </si>
  <si>
    <t>FREDERICK CO MHC</t>
  </si>
  <si>
    <t>GARRETT CO MHC 4TH ST</t>
  </si>
  <si>
    <t>GOOD SAMARITAN HOSP ACUTE</t>
  </si>
  <si>
    <t>GREATER BADEN MED SER INC</t>
  </si>
  <si>
    <t>HARFORD-BELAIR CMHC GENOP</t>
  </si>
  <si>
    <t>HEALTH CARE FOR HOMELESS</t>
  </si>
  <si>
    <t>HEBRON HOUSE INC</t>
  </si>
  <si>
    <t>HOPE HEALTH SYSTEMS INC</t>
  </si>
  <si>
    <t>INDEPENDENT PSYCHIATRIC SRVCS LLC</t>
  </si>
  <si>
    <t>INSTITUTE FOR LIFE ENRICHMENT</t>
  </si>
  <si>
    <t>JEWISH COMMUNITY SERVICES INC</t>
  </si>
  <si>
    <t>JH BAYVIEW MEDICAL CENTER</t>
  </si>
  <si>
    <t>JHH COMMUNITY PSYCHIATRIC PROGRAM</t>
  </si>
  <si>
    <t>KENT COUNTY HEALTH DEPARTMENT</t>
  </si>
  <si>
    <t>KEY POINT HEALTH SERVICES</t>
  </si>
  <si>
    <t>KING HEALTH SYSTEMS INC</t>
  </si>
  <si>
    <t>LIFE RENEWAL SERVICES OMHC</t>
  </si>
  <si>
    <t>LOWER SHORE CLINIC INC</t>
  </si>
  <si>
    <t>MAIN ST COMMUNITY MENTAL HLTH CTR</t>
  </si>
  <si>
    <t>MARSHYHOPE FAMILY SERVICES LLC</t>
  </si>
  <si>
    <t>MARYLAND FAMILY RESOURCES INC MC</t>
  </si>
  <si>
    <t>MARYLAND GENERAL HOSPITAL</t>
  </si>
  <si>
    <t>MARYLAND TREATMENT CENTERS INC</t>
  </si>
  <si>
    <t>MENTAL HLTH CTR OF WESTERN MD INC</t>
  </si>
  <si>
    <t>MERITUS MEDICAL CENTER</t>
  </si>
  <si>
    <t>METRO FAM ADULT CHILDRENS THER SRVC</t>
  </si>
  <si>
    <t>METROPOLITAN MENTAL HLTH CLINIC INC</t>
  </si>
  <si>
    <t>MONTGOMERY COUNTY MHC</t>
  </si>
  <si>
    <t>MOSAIC COMMUNITY SERVICES</t>
  </si>
  <si>
    <t>MOSAIC COMMUNITY SERVICES INC</t>
  </si>
  <si>
    <t>MPB GROUP INC</t>
  </si>
  <si>
    <t>NALTY &amp; ASSOCIATES INC</t>
  </si>
  <si>
    <t>NATIONAL PIKE HEALTH CENTER INC</t>
  </si>
  <si>
    <t>NEW VISION BEHAVIORAL HLTH SRVC INC</t>
  </si>
  <si>
    <t>OMNI HOUSE MENTAL HLTH CL</t>
  </si>
  <si>
    <t>OPTIMUM HEALTH SYSTEMS INC</t>
  </si>
  <si>
    <t>PATHWAYS INC</t>
  </si>
  <si>
    <t>PHOENIX THERAPEUTIC FOUNDATION</t>
  </si>
  <si>
    <t>POWELL RECOVERY CENTER</t>
  </si>
  <si>
    <t>PRESSLEY RIDGE SCHOOLS CAFE/OMHC</t>
  </si>
  <si>
    <t>QCI BEHAVIORAL HEALTH LLC</t>
  </si>
  <si>
    <t>QUALITY CARE INTERNET LLP</t>
  </si>
  <si>
    <t>REG MID-SHORE M H SRVCS-CAROLINE CO</t>
  </si>
  <si>
    <t>RESIDENTIAL CARE INCORPORATED</t>
  </si>
  <si>
    <t>RIMS CTR FOR ENRICHMT &amp; DEVELOP LLC</t>
  </si>
  <si>
    <t>SACRED HEART</t>
  </si>
  <si>
    <t>SINAI HOSPITAL OF BALTO</t>
  </si>
  <si>
    <t>TATEIOMS LLC</t>
  </si>
  <si>
    <t>THE AFFILIATED SANTE GROUP</t>
  </si>
  <si>
    <t>TOTAL HEALTH CARE INC</t>
  </si>
  <si>
    <t>UNIVERSAL COUNSELING SERVICES INC</t>
  </si>
  <si>
    <t>UNIVERSITY OF MD-MEDICAL SYSTEM</t>
  </si>
  <si>
    <t>UPPER BAY CSS-MHC</t>
  </si>
  <si>
    <t>URBAN BEHAVIORAL ASSOCIATES PA</t>
  </si>
  <si>
    <t>VESTA INC</t>
  </si>
  <si>
    <t>WALNUT STREET COMMUNITY HEALTH CTR</t>
  </si>
  <si>
    <t>WARWICK MANOR BEHAVIORAL HLTH INC</t>
  </si>
  <si>
    <t>WASHINGTON CO HEALTH DEPT MHC</t>
  </si>
  <si>
    <t>WAY STATION MENTAL HLTH CLINIC</t>
  </si>
  <si>
    <t>WICOMICO CNT HLTH DEPT MNTL HLTH CL</t>
  </si>
  <si>
    <t>YOUNG ADULT INSTITUTE</t>
  </si>
  <si>
    <t>Allegany</t>
  </si>
  <si>
    <t>Anne Arundel</t>
  </si>
  <si>
    <t>Baltimore County</t>
  </si>
  <si>
    <t>Calvert</t>
  </si>
  <si>
    <t>Carroll</t>
  </si>
  <si>
    <t>Cecil</t>
  </si>
  <si>
    <t>Charles</t>
  </si>
  <si>
    <t>Dorchester</t>
  </si>
  <si>
    <t>Garrett</t>
  </si>
  <si>
    <t>Frederick</t>
  </si>
  <si>
    <t>Harford</t>
  </si>
  <si>
    <t>Howard</t>
  </si>
  <si>
    <t>Kent</t>
  </si>
  <si>
    <t>Montgomery</t>
  </si>
  <si>
    <t>Prince George's</t>
  </si>
  <si>
    <t>Queen Anne's</t>
  </si>
  <si>
    <t>Somerset</t>
  </si>
  <si>
    <t>Talbot</t>
  </si>
  <si>
    <t>Washington</t>
  </si>
  <si>
    <t>Wicomico</t>
  </si>
  <si>
    <t>Worcester</t>
  </si>
  <si>
    <t>Baltimore City</t>
  </si>
  <si>
    <t>0.20 - 0.49</t>
  </si>
  <si>
    <t>0.80 and higher</t>
  </si>
  <si>
    <t>0.50 - 0.79</t>
  </si>
  <si>
    <t>Group 1</t>
  </si>
  <si>
    <t>Group 2</t>
  </si>
  <si>
    <t xml:space="preserve">Effect size interpretation </t>
  </si>
  <si>
    <t>Green Area: Fill in names of the two groups (e.g., agencies, jurisdictions, etc.)</t>
  </si>
  <si>
    <t>Blue Area: Fill in name of agency, jurisdiction, etc.</t>
  </si>
  <si>
    <t>Agency, etc.:</t>
  </si>
  <si>
    <t>All yellow cells must have data for accurate Chi-square result</t>
  </si>
  <si>
    <t>Relationships</t>
  </si>
  <si>
    <t>Depression/Functioning</t>
  </si>
  <si>
    <t>Gained housing</t>
  </si>
  <si>
    <t>Not homeless either interview</t>
  </si>
  <si>
    <t>Homeless both interviews</t>
  </si>
  <si>
    <t>Lost housing</t>
  </si>
  <si>
    <t>Not arrested either interview</t>
  </si>
  <si>
    <t>Arrested both interviews</t>
  </si>
  <si>
    <t>No jail/prison either interview</t>
  </si>
  <si>
    <t>Jail/prison both interviews</t>
  </si>
  <si>
    <t>Gained employment</t>
  </si>
  <si>
    <t>Employed both interviews</t>
  </si>
  <si>
    <t>Unemployed both interviews</t>
  </si>
  <si>
    <t>Lost employment</t>
  </si>
  <si>
    <t>Stopped smoking</t>
  </si>
  <si>
    <t>Not smoking either interview</t>
  </si>
  <si>
    <t>Smoking both interviews</t>
  </si>
  <si>
    <t>Started smoking</t>
  </si>
  <si>
    <t>No change - Do not smoke every day</t>
  </si>
  <si>
    <t>No change - 1 pack or less/day</t>
  </si>
  <si>
    <t>No change - Over 1 pack/day</t>
  </si>
  <si>
    <t>No change - Excellent/Very Good/Good</t>
  </si>
  <si>
    <t>No change - Fair</t>
  </si>
  <si>
    <t>No change - Poor</t>
  </si>
  <si>
    <t>DEPRESSION</t>
  </si>
  <si>
    <t>RELATIONSHIP</t>
  </si>
  <si>
    <t>PSYCHOSIS</t>
  </si>
  <si>
    <t>AFFORDABLE BEHAVIORAL CONS INC</t>
  </si>
  <si>
    <t>ALLIANCE INC INTENSIVE OUTPATIENT</t>
  </si>
  <si>
    <t>ASPEN DAY TREATMENT LLC</t>
  </si>
  <si>
    <t>ASSOCIATED CATHOLIC CHARITIES INC</t>
  </si>
  <si>
    <t>BALTIMORE WASHINGTON MEDICAL CENTER</t>
  </si>
  <si>
    <t>BAY LIFE SERVICES INC</t>
  </si>
  <si>
    <t>BOARD OF CHILD CARE OF THE UMC INC</t>
  </si>
  <si>
    <t>BRIDGES BEHAVIORAL HLTH AND WELLNES</t>
  </si>
  <si>
    <t>BROOK LANE PSYCH CTR</t>
  </si>
  <si>
    <t>CALVERT CO HEALTH DEPT</t>
  </si>
  <si>
    <t>COMMITTED TO CHANGE PC</t>
  </si>
  <si>
    <t>COMMUNITY BEHAVIORAL HEALTH</t>
  </si>
  <si>
    <t>COMMUNITY CLINIC INC</t>
  </si>
  <si>
    <t>CONTEMPORARY FAMILY SERVICES INC</t>
  </si>
  <si>
    <t>CORSICA RIVER MENTAL HEALTH SRVCS</t>
  </si>
  <si>
    <t>FAMILY MATTERS OF GREATER WASH</t>
  </si>
  <si>
    <t>HEALTH CARE LIVING FOR FAMILIES</t>
  </si>
  <si>
    <t>LANTERN THERAPEUTIC SERVICES INC</t>
  </si>
  <si>
    <t>MAPLE SHADE YOUTH &amp; FAMILY SRVCS</t>
  </si>
  <si>
    <t>MARYLAND HEALTH ALLIANCE INC</t>
  </si>
  <si>
    <t>MEDPSYCH HEALTH SERVICES LLC</t>
  </si>
  <si>
    <t>MONT CITY GOVT ADT BEH HE</t>
  </si>
  <si>
    <t>MONTGOMERY COUNTY CHILD-ADOL B H</t>
  </si>
  <si>
    <t>MONTGOMERY COUNTY CHILD-ADOL MH SVC</t>
  </si>
  <si>
    <t>MT WASHINGTON PED HOSP</t>
  </si>
  <si>
    <t>NEW PATHWAYS THERAPEUTIC SRVCS INC</t>
  </si>
  <si>
    <t>RECOVERY HLTH SRVCS LLC (RHS LLC)</t>
  </si>
  <si>
    <t>REGENERATIONS COUNSELING SRVCS INC</t>
  </si>
  <si>
    <t>T S TRASK INC</t>
  </si>
  <si>
    <t>THE CHILDREN'S GUILD INC OMHC</t>
  </si>
  <si>
    <t>THERAPEUTIC SOLUTIONS INC</t>
  </si>
  <si>
    <t>UMMC WPCC CARRUTHERS CLINIC</t>
  </si>
  <si>
    <t>UNIV OF MD PSYCHIATRY ASSOC PA</t>
  </si>
  <si>
    <t>WALDEN SIERRA</t>
  </si>
  <si>
    <t>WEST CECIL HEALTH CENTER</t>
  </si>
  <si>
    <t>WESTERN MD HLTH SYSTEM CORP</t>
  </si>
  <si>
    <t>SUBSTANCE ABUSE</t>
  </si>
  <si>
    <t>EMOTIONAL LABILITY</t>
  </si>
  <si>
    <t>SELF HARM</t>
  </si>
  <si>
    <t>Statewide</t>
  </si>
  <si>
    <t>St. Mary's</t>
  </si>
  <si>
    <t>OMS STATISTICAL SIGNIFICANCE WORKBOOK - ADULT CHANGE OVER TIME (COT) ANALYSIS</t>
  </si>
  <si>
    <t>The document includes:</t>
  </si>
  <si>
    <t>CHI-SQUARE TEST LIMITATIONS</t>
  </si>
  <si>
    <t>Please see the "Determining Statistical Significance for OMS Data" document for additional details.</t>
  </si>
  <si>
    <r>
      <t> </t>
    </r>
    <r>
      <rPr>
        <sz val="11"/>
        <color theme="1"/>
        <rFont val="Calibri"/>
        <family val="2"/>
        <scheme val="minor"/>
      </rPr>
      <t>     I.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 description of the OMS Statistical Significance Workbooks, including what they can be used for and their limitations,</t>
    </r>
  </si>
  <si>
    <r>
      <t>   </t>
    </r>
    <r>
      <rPr>
        <sz val="11"/>
        <color theme="1"/>
        <rFont val="Calibri"/>
        <family val="2"/>
        <scheme val="minor"/>
      </rPr>
      <t xml:space="preserve"> II.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 xml:space="preserve">An overview of the statistics used in the spreadsheets, and </t>
    </r>
  </si>
  <si>
    <t>At the bottom of this screen, there is a tab for each OMS item. If these tabs do not appear on your screen, consult</t>
  </si>
  <si>
    <t>Excel Help (question mark in the upper right hand corner of the screen) for assistance in configuring your computer.</t>
  </si>
  <si>
    <r>
      <t xml:space="preserve">It is </t>
    </r>
    <r>
      <rPr>
        <u/>
        <sz val="11"/>
        <color theme="1"/>
        <rFont val="Calibri"/>
        <family val="2"/>
        <scheme val="minor"/>
      </rPr>
      <t>strongly</t>
    </r>
    <r>
      <rPr>
        <sz val="11"/>
        <color theme="1"/>
        <rFont val="Calibri"/>
        <family val="2"/>
        <scheme val="minor"/>
      </rPr>
      <t xml:space="preserve"> recommended that users of this Workbook refer to the OMS Training Document, </t>
    </r>
    <r>
      <rPr>
        <b/>
        <sz val="11"/>
        <color theme="1"/>
        <rFont val="Calibri"/>
        <family val="2"/>
        <scheme val="minor"/>
      </rPr>
      <t>"Determining Statistical Significance for OMS Data: Step-by-Step Guide"</t>
    </r>
  </si>
  <si>
    <t>This Excel Workbook is designed to be used in the analysis of Maryland Behavioral Health Administration Outcomes Measurement System (OMS) data.</t>
  </si>
  <si>
    <t>No change - Quite a bit/Very much</t>
  </si>
  <si>
    <t>No change - Somewhat</t>
  </si>
  <si>
    <t xml:space="preserve">No change - A little bit/Not at all </t>
  </si>
  <si>
    <t>Q14. Overall, how satisfied are you with your recovery? (COT)</t>
  </si>
  <si>
    <t>Q39. In the past six months, have you been arrested? (COT)</t>
  </si>
  <si>
    <t>Q40. In the past six months, have you been in either jail or prison? (COT)</t>
  </si>
  <si>
    <t>Q41/42. Are you currently employed or have you been employed in the past 6 months? (COT)</t>
  </si>
  <si>
    <t>Q44. In general, how satisfied (are/were) you with this job? (COT)</t>
  </si>
  <si>
    <t>No change - A little bit/Not at all</t>
  </si>
  <si>
    <t>Q45. Do you smoke cigarettes? (COT)</t>
  </si>
  <si>
    <t>Q46. How many cigarettes do you smoke per day? (COT)</t>
  </si>
  <si>
    <t>Q48. Would you say in general your health is…(COT)</t>
  </si>
  <si>
    <t>Q35-38. Substance Use (COT)</t>
  </si>
  <si>
    <t>OVERALL</t>
  </si>
  <si>
    <t>A STEP FORWARD INCORPORATED</t>
  </si>
  <si>
    <t>ACHD BEHAV HLTH UNIT OUTPATIENT ADD</t>
  </si>
  <si>
    <t>ADOLESCENT &amp; FAMILY SERVICES</t>
  </si>
  <si>
    <t>ADVENTIST HEALTHCARE</t>
  </si>
  <si>
    <t>ALCOHOL AND DRUG INTERVENTION INC</t>
  </si>
  <si>
    <t>ALLIED COUNSELING LLC</t>
  </si>
  <si>
    <t>ALTERNATIVE DRUG &amp; ALCOHOL COUNS</t>
  </si>
  <si>
    <t>CARE CONSULTANTS TREATMENT CENTER</t>
  </si>
  <si>
    <t>CAROLINE COUNSELING CENTER/CCHD</t>
  </si>
  <si>
    <t>CARROLL CO YOUTH SERVICE BUREAU INC</t>
  </si>
  <si>
    <t>CCHD BUREAU OF PREV WELLNESS &amp; REC</t>
  </si>
  <si>
    <t>CCHD SUBSTANCE ABUSE SRVC-HLTH DEPT</t>
  </si>
  <si>
    <t>CCHD SUBSTANCE ABUSE SRVCS-BARSTOW</t>
  </si>
  <si>
    <t>CCHD SUBSTANCE ABUSE SRVCS-BEACH</t>
  </si>
  <si>
    <t>CCHD SUBSTANCE ABUSE SRVCS-LUSBY</t>
  </si>
  <si>
    <t>CECIL COUNTY HEALTH DEPARTMENT</t>
  </si>
  <si>
    <t>CHARLES COUNTY DEPT OF HEALTH</t>
  </si>
  <si>
    <t>COMMUNITY BEHAVIORAL HEALTH LLC</t>
  </si>
  <si>
    <t>EASTERN SHORE PSYCH SERVICES LLC</t>
  </si>
  <si>
    <t>ECHO HOUSE MULTI-SERV CTR</t>
  </si>
  <si>
    <t>FAMILY HEALTH CENTERS OF BALTIMORE</t>
  </si>
  <si>
    <t>FERRY POINT INC</t>
  </si>
  <si>
    <t>FIELDS AND FIELDS TREATMENT CTR LLC</t>
  </si>
  <si>
    <t>FREDERICK COUNTY HEALTH DEPARTMENT</t>
  </si>
  <si>
    <t>FRIENDS RESEARCH INSTITUTE INC</t>
  </si>
  <si>
    <t>GCHD-SUBSTANCE ABUSE</t>
  </si>
  <si>
    <t>HARBEL PREVENTION RECOVERY CENTER</t>
  </si>
  <si>
    <t>HARFORD COUNTY HEALTH DEPARTMENT</t>
  </si>
  <si>
    <t>HCHD BUREAU OF BEHAVIORAL HEALTH</t>
  </si>
  <si>
    <t>JOHNS HOPKINS HOSPITAL</t>
  </si>
  <si>
    <t>KENNEDY KRIEGER CHILDREN'S HOSPITAL</t>
  </si>
  <si>
    <t>KENT COUNTY BEHAVIORAL HEALTH</t>
  </si>
  <si>
    <t>MARYLAND COMMUNITY HLTH INITIATIVES</t>
  </si>
  <si>
    <t>MARYLAND TREATMENT CTRS INC</t>
  </si>
  <si>
    <t>MONTGOMERY CO MD GOVERNMENT</t>
  </si>
  <si>
    <t>MONTGOMERY CO MHC WHEATON</t>
  </si>
  <si>
    <t>MSA THE CHILD &amp; ADOL CEN</t>
  </si>
  <si>
    <t>NEW VISION HOUSE OF HOPE</t>
  </si>
  <si>
    <t>NO TURNING BACK</t>
  </si>
  <si>
    <t>OWENSVILLE PRIMARY CARE INC</t>
  </si>
  <si>
    <t>PENINSULA ADDICTION SERVICES</t>
  </si>
  <si>
    <t>POTOMAC RIDGE BEHAVIORAL HEALTH</t>
  </si>
  <si>
    <t>POWELL RECOVERY CENTER INC</t>
  </si>
  <si>
    <t>PRICE ODENS ACT II COUNSELING SRVCS</t>
  </si>
  <si>
    <t>QACHD-ALCOHOL &amp; DRUG ABUSE SERVICES</t>
  </si>
  <si>
    <t>REG MID-SHORE M H SRVCS @ KENT CO</t>
  </si>
  <si>
    <t>REG MID-SHORE M H SRVCS-QUEEN ANNES</t>
  </si>
  <si>
    <t>RESOURCE GROUP COUNS &amp; EDU CENTER</t>
  </si>
  <si>
    <t>SERENITY TREATMENT CENTER INC</t>
  </si>
  <si>
    <t>SHEPPARD PRATT HEALTH SYSTEM</t>
  </si>
  <si>
    <t>SOMERSET COUNTY HEALTH DEPT</t>
  </si>
  <si>
    <t>SOUTHERN REGION TREATMENT</t>
  </si>
  <si>
    <t>SYNERGY FAMILY SERVICES INC</t>
  </si>
  <si>
    <t>TCHD ADDICTIONS PROGRAM</t>
  </si>
  <si>
    <t>THE WESTERN MARYLAND COUNSELING CTR</t>
  </si>
  <si>
    <t>THRIVE BEHAVIORAL HEALTH LLC</t>
  </si>
  <si>
    <t>TRANSITIONING LIVES INC</t>
  </si>
  <si>
    <t>TUERK HOUSE INC</t>
  </si>
  <si>
    <t>UM SHORE MEDICAL CENTER AT EASTON</t>
  </si>
  <si>
    <t>UNIV OF MD MED CTR ALC &amp; DRG ABUSE</t>
  </si>
  <si>
    <t>UNIVERSAL COUNSELING SERVICES</t>
  </si>
  <si>
    <t>UNIVERSITY PSYCHOLOGICAL CENTER</t>
  </si>
  <si>
    <t>UNIVERSITY PSYCHOLOGICAL CENTER INC</t>
  </si>
  <si>
    <t>WALDEN/SIERRA INC</t>
  </si>
  <si>
    <t>WASHINGTON COUNTY HEALTH DEPT-WITS</t>
  </si>
  <si>
    <t>WELLS HOUSE INC</t>
  </si>
  <si>
    <t>WICOMICO COUNTY HEALTH DEPT</t>
  </si>
  <si>
    <t>WORCESTER CO HLTH DEPT</t>
  </si>
  <si>
    <t>WORCESTER COUNTY HEALTH DEPARTMENT</t>
  </si>
  <si>
    <t>Q15-38. Psychiatric Symptoms - BASIS-24® (COT)</t>
  </si>
  <si>
    <t>Deviation (SD)</t>
  </si>
  <si>
    <t>Standard Deviation (SD)</t>
  </si>
  <si>
    <r>
      <t> </t>
    </r>
    <r>
      <rPr>
        <sz val="11"/>
        <color theme="1"/>
        <rFont val="Calibri"/>
        <family val="2"/>
        <scheme val="minor"/>
      </rPr>
      <t xml:space="preserve">  III.           Step-by-step instructions for completing the worksheets within  the Workbooks. </t>
    </r>
  </si>
  <si>
    <t>Q9-13. Functioning (COT)</t>
  </si>
  <si>
    <t>Yellow Area: Fill in data (Standard Deviations (SD) found in last tabs of this workbook)</t>
  </si>
  <si>
    <t>One of the statistical tests used in this Workbook is a Chi-square test. A Chi-square test may not work if the</t>
  </si>
  <si>
    <t xml:space="preserve">sample size for a given item is small or if there is a small number of individuals providing a certain response </t>
  </si>
  <si>
    <t>to that item (for example, a small number of "Yes" or "No" responses). For counties and programs serving</t>
  </si>
  <si>
    <t>small numbers of clients, it is possible that the Chi-square test will therefore not work with some or all of their</t>
  </si>
  <si>
    <t xml:space="preserve">OMS data because the basic criteria for the test cannot be met. Unfortunately, there is no exact "cut off" that can </t>
  </si>
  <si>
    <t>be used to determine ahead of time whether or not the Chi-square will work, although a general rule of thumb</t>
  </si>
  <si>
    <t xml:space="preserve">is that any response category with 5 or less may prevent the test from working. In addition, it is possible that, </t>
  </si>
  <si>
    <t>even if all response categories are over 5, the calculation of the Chi-square may not be supported.</t>
  </si>
  <si>
    <r>
      <t>It is specifically designed to be used with data from the OMS Datamart</t>
    </r>
    <r>
      <rPr>
        <sz val="11"/>
        <rFont val="Calibri"/>
        <family val="2"/>
        <scheme val="minor"/>
      </rPr>
      <t xml:space="preserve"> available at http://maryland.beaconhealthoptions.com/services/OMS_Welcome.html </t>
    </r>
  </si>
  <si>
    <t>Service Type:</t>
  </si>
  <si>
    <t>Orange Area: Fill in service type, time frame and filter(s)</t>
  </si>
  <si>
    <t xml:space="preserve">Q4-8. Recovery (COT) </t>
  </si>
  <si>
    <t>Recovery</t>
  </si>
  <si>
    <t>Higher scores indicate greater recovery.</t>
  </si>
  <si>
    <t>This is a pdf document available on the Welcome page of the Datamart under the "Additional OMS Resources" tab and</t>
  </si>
  <si>
    <t>also on the Beacon Health Options website under "Behavioral Health Providers Menu - Outcomes Measurement System-OMS".</t>
  </si>
  <si>
    <t>PROVIDER</t>
  </si>
  <si>
    <t>A HELPING HAND</t>
  </si>
  <si>
    <t>ACCESS CARROLL INC</t>
  </si>
  <si>
    <t>ADDICTION RECOVERY INC</t>
  </si>
  <si>
    <t>ADDIS-CONSULTING</t>
  </si>
  <si>
    <t>ADVANCED BEHAVIORAL HEALTH</t>
  </si>
  <si>
    <t>ADVANCED BEHAVIORAL HEALTH PA</t>
  </si>
  <si>
    <t>ADVANCED PAIN MEDICINE INSTITUTE</t>
  </si>
  <si>
    <t>ADVENTIST HEALTHCARE DBA ADVENTIST</t>
  </si>
  <si>
    <t>AGS PROGRAMS LLC</t>
  </si>
  <si>
    <t>ALLCARE TREATMENT SERVICES LLC</t>
  </si>
  <si>
    <t>AMER COUNSELING &amp; EDUCATION CTR LLC</t>
  </si>
  <si>
    <t>AMERICAN PSYCHIATRIC GROUP P A</t>
  </si>
  <si>
    <t>AMERICAN PSYCHIATRIC GROUP PA</t>
  </si>
  <si>
    <t>ANNE ARUNDEL COUNTY DEPT OF HEALTH</t>
  </si>
  <si>
    <t>ANNE ARUNDEL COUNTY HEALTH DEPT</t>
  </si>
  <si>
    <t>ANNE ARUNDEL GEN TRTMT CT</t>
  </si>
  <si>
    <t>ANNE ARUNDEL MHC HLTH SVC</t>
  </si>
  <si>
    <t>ARS OF ABERDEEN LLC</t>
  </si>
  <si>
    <t>ASHLEY INC</t>
  </si>
  <si>
    <t>ASHLEY INC/ASHLEY O T CENTER</t>
  </si>
  <si>
    <t>ATS OF CECIL COUNTY INC</t>
  </si>
  <si>
    <t>AUDACITY OF HOPE BEHAV HLTH LLC</t>
  </si>
  <si>
    <t>BALANCE POINT WELLNESS LLC</t>
  </si>
  <si>
    <t>BALTIMORE CARES INC</t>
  </si>
  <si>
    <t>BALTIMORE CRISIS RESPONSE INC</t>
  </si>
  <si>
    <t>BALTO MEDICAL SYSTEM</t>
  </si>
  <si>
    <t>BAYSIDE RECOVERY LLC</t>
  </si>
  <si>
    <t>BD HEALTH SERVICES INC</t>
  </si>
  <si>
    <t>BELAIR ROAD HEALTH</t>
  </si>
  <si>
    <t>BH HEALTH SERVICES INC</t>
  </si>
  <si>
    <t>BILINGUAL COUNSELING CENTER INC</t>
  </si>
  <si>
    <t>BON SECOURS ADAPT CARES</t>
  </si>
  <si>
    <t>BON SECOURS HEALTH SYSTEMS</t>
  </si>
  <si>
    <t>BON SECOURS NEW HOPE TREA</t>
  </si>
  <si>
    <t>BRIDGING THE GAP SERVICES LLC</t>
  </si>
  <si>
    <t>BROOK LANE HEALTH SERVICES</t>
  </si>
  <si>
    <t>BRYSON HEALTHCARE SERVICES INC</t>
  </si>
  <si>
    <t>BTST SERVICES LLC</t>
  </si>
  <si>
    <t>BY GRACE INC COUNSELING SERVICES</t>
  </si>
  <si>
    <t>C &amp; C ADVOCACY INC</t>
  </si>
  <si>
    <t>CAROL M PORTO TREATMENT/DWI SER INC</t>
  </si>
  <si>
    <t>CAROLINE COUNSELING CENTER</t>
  </si>
  <si>
    <t>CARROLL COUNTY HEALTH DEPARTMENT</t>
  </si>
  <si>
    <t>CENTER FOR ADDICTION MEDICINE</t>
  </si>
  <si>
    <t>CHANGING LIVES AT HOME MENTAL HLTH</t>
  </si>
  <si>
    <t>CHANGING TURN COMM HEALTHCARE SRVCS</t>
  </si>
  <si>
    <t>CHARLES COUNTY DEPARTMENT OF HEALTH</t>
  </si>
  <si>
    <t>CHES TREATMENT SRVCS OCEAN CITY</t>
  </si>
  <si>
    <t>CHESAPEAKE TREATMENT SERVICES</t>
  </si>
  <si>
    <t>CHESAPEAKE TREATMENT SRVC SALISBURY</t>
  </si>
  <si>
    <t>CHILD AND ADULT PSYCHIATRY</t>
  </si>
  <si>
    <t>CHRYSALIS HOUSE INC</t>
  </si>
  <si>
    <t>CONCERTED CARE GROUP FREDERICK</t>
  </si>
  <si>
    <t>CONCERTED CARE GROUP LLC</t>
  </si>
  <si>
    <t>CONCERTED CARE GROUP LLC BROOKLYN</t>
  </si>
  <si>
    <t>CONGRUENT COUNSELING SERVICES LLC</t>
  </si>
  <si>
    <t>CORNERSTONE MONTGOMERY INC</t>
  </si>
  <si>
    <t>CROSSROADS CENTER OF FREDERICK</t>
  </si>
  <si>
    <t>CTR FOR PROG LEARNING INC FIRST STP</t>
  </si>
  <si>
    <t>DAMASCUS HOUSE INC</t>
  </si>
  <si>
    <t>DEAF ADDICTION SERVICES AT MARYLAND</t>
  </si>
  <si>
    <t>DEBORAHS PLACE</t>
  </si>
  <si>
    <t>DELMARVA COUNSELING CENTER LLC</t>
  </si>
  <si>
    <t>DEVAUGHN INTERVENTION TEACH &amp; TREAT</t>
  </si>
  <si>
    <t>DORCHESTER CO ADDICTIONS PROGRAM</t>
  </si>
  <si>
    <t>DUNDALK HEALTH SERVICES INC</t>
  </si>
  <si>
    <t>E J A L HEALTH SERVICES INC</t>
  </si>
  <si>
    <t>EASTERN AVENUE HEALTH SOLUTIONS INC</t>
  </si>
  <si>
    <t>ESSENTIAL BEHAVIORAL HLTH SRVCS INC</t>
  </si>
  <si>
    <t>EVOLVE LIFE CENTERS IOP LLC</t>
  </si>
  <si>
    <t>FAMILIES FIRST COUNS &amp; PSYCHIATRY</t>
  </si>
  <si>
    <t>FAMILY &amp; CHILDRENS SRVCS OF CTRL MD</t>
  </si>
  <si>
    <t>FAMILY HEALTH CENTER</t>
  </si>
  <si>
    <t>FAMILY SERVICES INC/STEP AHEAD PROG</t>
  </si>
  <si>
    <t>FIRST STEP REC CTR OF ARUNDEL LODGE</t>
  </si>
  <si>
    <t>FOCUS POINT SOLUTIONS LLC</t>
  </si>
  <si>
    <t>FREEDOM HEALTHCARE LLC</t>
  </si>
  <si>
    <t>FRESH START COMPREHENSIVE CENTER</t>
  </si>
  <si>
    <t>G A M COUNSELING SERVICES</t>
  </si>
  <si>
    <t>GAUDENZIA INC</t>
  </si>
  <si>
    <t>GAUDENZIA PARK HEIGHTS OUTPATIENT</t>
  </si>
  <si>
    <t>GENESIS TREATMENT SERVICES</t>
  </si>
  <si>
    <t>GIFTS LLC</t>
  </si>
  <si>
    <t>GLASS HEALTH PROGRAMS INC</t>
  </si>
  <si>
    <t>GLENWOOD LIFE COUNSELING CENTER INC</t>
  </si>
  <si>
    <t>GRANT HOUSE BEHAVIORAL HEALTH</t>
  </si>
  <si>
    <t>GRANT HOUSE BEHAVIORAL HEALTH LLC</t>
  </si>
  <si>
    <t>HAMPDEN HLTH SOL AT THE RAIL INC</t>
  </si>
  <si>
    <t>HARBOR HOSPITAL CENTER</t>
  </si>
  <si>
    <t>HARWOOD BEHAV HEALTH PARTNERS LLC</t>
  </si>
  <si>
    <t>HEALTHY LIVES</t>
  </si>
  <si>
    <t>HER MIND HER BODY CLINICAL ASSOCS</t>
  </si>
  <si>
    <t>HOUSE OF CHANGE INC BEHAV HLTH CTR</t>
  </si>
  <si>
    <t>I CANT WE CAN COUNSELING CENTER</t>
  </si>
  <si>
    <t>I CANT-WE CAN INC</t>
  </si>
  <si>
    <t>INNOVATIVE THERAPEUTIC SERVICES</t>
  </si>
  <si>
    <t>INSTITUTES FOR BEHAV RESOURCES INC</t>
  </si>
  <si>
    <t>INTERDYNAMICS INC</t>
  </si>
  <si>
    <t>INTERDYNAMICS INCORPORATED</t>
  </si>
  <si>
    <t>INTERVENTIONS LLC</t>
  </si>
  <si>
    <t>J A E L HEALTH SERVICES INC</t>
  </si>
  <si>
    <t>J DAVID COLLINS AND ASSOCIATES LLC</t>
  </si>
  <si>
    <t>JAJ HOME HEALTHCARE SERVICES INC</t>
  </si>
  <si>
    <t>JOHNS HOPKINS UNIV-CORNERSTONE</t>
  </si>
  <si>
    <t>JOPPA HEALTH SERVICES INC</t>
  </si>
  <si>
    <t>JR HEALTH CARE ASSOCIATES LLC</t>
  </si>
  <si>
    <t>JUDE HOUSE INC</t>
  </si>
  <si>
    <t>KEYS DEVELOPMENT-SUD</t>
  </si>
  <si>
    <t>KP COUNSELING SERVICES INC</t>
  </si>
  <si>
    <t>KTS MENTAL HEALTH GROUP INC</t>
  </si>
  <si>
    <t>LANE TREATMENT CENTER LLC</t>
  </si>
  <si>
    <t>LIFE'S POTENTIAL SERVICES</t>
  </si>
  <si>
    <t>LIGHT OF TRUTH CENTER</t>
  </si>
  <si>
    <t>M&amp;M BEHAVIORAL HEALTH SOLUTIONS LLC</t>
  </si>
  <si>
    <t>MAIN PLACE ADDICTION TREATMENT</t>
  </si>
  <si>
    <t>MAIN PLACE ADDICTIONS TREATMENT</t>
  </si>
  <si>
    <t>MAN ALIVE INC</t>
  </si>
  <si>
    <t>MAPLE SHADE YOUTH &amp; FAMILY</t>
  </si>
  <si>
    <t>MARYLAND TREATMENT CTRS INC DBA</t>
  </si>
  <si>
    <t>MARYS CTR FOR MATERNAL &amp; CHILD CARE</t>
  </si>
  <si>
    <t>MD GENERAL HOSPITAL INC</t>
  </si>
  <si>
    <t>MEDMARK TREATMENT CENTERS</t>
  </si>
  <si>
    <t>MEDMARK TREATMENT CENTERS BALTIMORE</t>
  </si>
  <si>
    <t>MEDMARK TREATMENT CENTERS DAYBREAK</t>
  </si>
  <si>
    <t>MEDMARK TREATMENT CENTERS DBA</t>
  </si>
  <si>
    <t>MEDMARK TREATMENT CENTERS ESSEX</t>
  </si>
  <si>
    <t>MEDSTAR FRANKLIN SQUARE HOSP INC</t>
  </si>
  <si>
    <t>MEDSTAR MONTGOMERY GENERAL</t>
  </si>
  <si>
    <t>MENTAL HLTH ASSOCIATION OF FRED CO</t>
  </si>
  <si>
    <t>MENTOR MARYLAND</t>
  </si>
  <si>
    <t>METRO TREATMENT OF MARYLAND LP</t>
  </si>
  <si>
    <t>METROPOLITAN MENTAL HEALTH SERVICES</t>
  </si>
  <si>
    <t>METWORK HEALTH SERVICES INC</t>
  </si>
  <si>
    <t>MI CASA ES SU CASA INC BEHAV HLTH</t>
  </si>
  <si>
    <t>MIND OVER MATTER HEALTH SRVCS INC</t>
  </si>
  <si>
    <t>MISHA HOUSE LLC</t>
  </si>
  <si>
    <t>MONTGOMERY CNTY DEPT OF HEALTH</t>
  </si>
  <si>
    <t>MONTGOMERY CO GOVT</t>
  </si>
  <si>
    <t>MONTGOMERY RECOVERY SERVICES INC</t>
  </si>
  <si>
    <t>MT WASHINGTON PED HOSP IN</t>
  </si>
  <si>
    <t>MY LIFE BEHAVIORAL HEALTH LLC</t>
  </si>
  <si>
    <t>NATIVE AMERICAN LIFELINES INC</t>
  </si>
  <si>
    <t>NEW HORIZONS HEALTH SERVICES INC</t>
  </si>
  <si>
    <t>NEW LIFE NEW DAY</t>
  </si>
  <si>
    <t>NEW PROVIDENCE HEALTHCARE ASSOC INC</t>
  </si>
  <si>
    <t>NORTHERN PARKWAY TREATMENT SRVC INC</t>
  </si>
  <si>
    <t>ONE PROMISE COUNSELING &amp; EDUCATION</t>
  </si>
  <si>
    <t>OPEN ARMS LLC</t>
  </si>
  <si>
    <t>OUTLOOK RECOVERY LLC</t>
  </si>
  <si>
    <t>P G CO NORTHERN REG-P G METHODONE</t>
  </si>
  <si>
    <t>PARK HEIGHTS HEALTH SERVICES INC</t>
  </si>
  <si>
    <t>PARK WEST HLTH SYSTEMS, INC</t>
  </si>
  <si>
    <t>PEOPLE IN ENCOURAGING PEOPLE INC</t>
  </si>
  <si>
    <t>PGHCD CHILDREN AND PARENTS PROG</t>
  </si>
  <si>
    <t>PHOENIX HEALTH CENTER</t>
  </si>
  <si>
    <t>PHOENIX HOUSES OF THE MID ATL INC</t>
  </si>
  <si>
    <t>PIKESVILLE HEALTH SERVICES</t>
  </si>
  <si>
    <t>PIKESVILLE HEALTH SERVICES LLC</t>
  </si>
  <si>
    <t>PORT RECOVERY IOP INC</t>
  </si>
  <si>
    <t>POSITIVE RECOVERY LLC</t>
  </si>
  <si>
    <t>POWER PRAISE MINISTRIES</t>
  </si>
  <si>
    <t>PRINCE GEORGES CO HLTH DEPT</t>
  </si>
  <si>
    <t>PROJECT CHESAPEAKE LLC</t>
  </si>
  <si>
    <t>RECLAIM YOU LLC</t>
  </si>
  <si>
    <t>RECOVERY CENTER OF MARYLAND LLC</t>
  </si>
  <si>
    <t>RECOVERY HEALTH SERVICES LLC</t>
  </si>
  <si>
    <t>REDEEM HEALTH CARE MED SYSTEMS INC</t>
  </si>
  <si>
    <t>REDEEM HEALTHCARE &amp; MED SYSTEMS INC</t>
  </si>
  <si>
    <t>REFLECTIVE TREATMENT CENTER</t>
  </si>
  <si>
    <t>REG MID-SHORE MNTL HLTH SRVC-C CO</t>
  </si>
  <si>
    <t>REK ADVANCED THERAPEUTIC SOLUTIONS</t>
  </si>
  <si>
    <t>RENAISSANCE MEDICAL GROUP INC</t>
  </si>
  <si>
    <t>RIVERSIDE TREATMENT SERVICES</t>
  </si>
  <si>
    <t>RIVERSIDE TREATMENT SRVCS-EDGEWOOD</t>
  </si>
  <si>
    <t>ROBERT A PASCAL YOUTH &amp; FAMILY</t>
  </si>
  <si>
    <t>SAN MAR GROUP PRACTICE DBA JACK E</t>
  </si>
  <si>
    <t>SERENITY HEALTH LLC</t>
  </si>
  <si>
    <t>SERENITY HEALTH-ELKTON</t>
  </si>
  <si>
    <t>SETIF INC</t>
  </si>
  <si>
    <t>SHORE HEALTH SYSTEM INC DBA</t>
  </si>
  <si>
    <t>SRR TREATMENT SOLUTIONS</t>
  </si>
  <si>
    <t>STANDING STRONG INC</t>
  </si>
  <si>
    <t>STEP BY STEP OF MARYLAND</t>
  </si>
  <si>
    <t>STEP BY STEP OF MARYLAND LLC</t>
  </si>
  <si>
    <t>STEP N 2 RECOVERY SERVICES</t>
  </si>
  <si>
    <t>SUBURBAN HOSPITAL INC</t>
  </si>
  <si>
    <t>THE BERGAND GROUP</t>
  </si>
  <si>
    <t>THE ROBERT SYLVIA GROUP INC</t>
  </si>
  <si>
    <t>THE SEVENTY TIMES SEVEN WELLNESS</t>
  </si>
  <si>
    <t>THE W HOUSE OF HAGERSTOWN FOUND INC</t>
  </si>
  <si>
    <t>THERAPEUTIC LIVING FOR FAMILIES</t>
  </si>
  <si>
    <t>THREE LOWER CO COMM SERV INC DBA CH</t>
  </si>
  <si>
    <t>TIME ORGANIZATION INC</t>
  </si>
  <si>
    <t>TOGETHER EVERY 1 ACHIEVES MORE INC</t>
  </si>
  <si>
    <t>TOGETHER EVERYONE ACHIEVES MORE</t>
  </si>
  <si>
    <t>TREATMENT RESOU FOR YOUTH</t>
  </si>
  <si>
    <t>TURNING POINT CLINIC INC</t>
  </si>
  <si>
    <t>UNION MEMORIAL HOSPITAL</t>
  </si>
  <si>
    <t>UNIV OF MARYLAND METHADONE PROGRAM</t>
  </si>
  <si>
    <t>UNIVERSAL HEALTHCARE MGMT SRVCS INC</t>
  </si>
  <si>
    <t>UNIVERSAL THERAPEUTIC CENTER INC</t>
  </si>
  <si>
    <t>UNIVERSITY OF MD MEDICAL SYSTEM</t>
  </si>
  <si>
    <t>UNLIMITED BOUNDS YOUTH SERVICES</t>
  </si>
  <si>
    <t>UPPER BAY COUNSELING &amp; SUPPORT SRVC</t>
  </si>
  <si>
    <t>URBAN COUNSELING INSTITUTE</t>
  </si>
  <si>
    <t>UTOPIA HEALTH CENTER</t>
  </si>
  <si>
    <t>VILLIA MARIA COMM RESOURCE OF</t>
  </si>
  <si>
    <t>WASH CO HLTH DEPT OUTPATIENT-EAST</t>
  </si>
  <si>
    <t>WASHINGTON CO HEALTH DEPT-CENTRAL</t>
  </si>
  <si>
    <t>WAY STATION INC</t>
  </si>
  <si>
    <t>WE CARE ARUNDEL HEALTH SERVICES INC</t>
  </si>
  <si>
    <t>WE CARE HEALTH SERVICES INC</t>
  </si>
  <si>
    <t>WELLS HOUSE INC DBA OLSON HOUSE</t>
  </si>
  <si>
    <t>WELLS HOUSE OUTPATIENT CENTER</t>
  </si>
  <si>
    <t>WESTERN MD HEALTH CARE CORPORATION</t>
  </si>
  <si>
    <t>WMRS INC</t>
  </si>
  <si>
    <t>BROOK LANE HEALTH SERVICES INC</t>
  </si>
  <si>
    <t>COMPASSIONATE WELLNESS CENTER LLC</t>
  </si>
  <si>
    <t>DORCHESTER COUNTY BEHAVIORAL HEALTH</t>
  </si>
  <si>
    <t>EPIPHANY FAMILY SERVICES-MD LLC</t>
  </si>
  <si>
    <t>HEALTH CARE FOR HOMELESS, INC</t>
  </si>
  <si>
    <t>INSTITUTE FOR HEALING LLC</t>
  </si>
  <si>
    <t>LIFE'S ENERGY WELLNESS CENTER INC</t>
  </si>
  <si>
    <t>M &amp; M BEHAVIORAL HEALTH SOLUTIONS</t>
  </si>
  <si>
    <t>PLEASANT BEHAV HLTH SYSTEMS</t>
  </si>
  <si>
    <t>TOGETHER EVERY 1 ACHIEVE MORE INC</t>
  </si>
  <si>
    <t>JURISDICTION</t>
  </si>
  <si>
    <t xml:space="preserve">Caroline </t>
  </si>
  <si>
    <t>Midshore CSA</t>
  </si>
  <si>
    <t>BRIDGING GAPS WITH NEW BEGINNINGS</t>
  </si>
  <si>
    <t>COUNSELING PLUS INC</t>
  </si>
  <si>
    <t>HARFORD MEMORIAL HOSPITAL</t>
  </si>
  <si>
    <t>METRO COUNSELING SERVICES INC</t>
  </si>
  <si>
    <t>SARAH'S HOUSE MENTAL HLTH SRVCS LLC</t>
  </si>
  <si>
    <t>STATEWIDE</t>
  </si>
  <si>
    <t>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</si>
</sst>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00"/>
    <numFmt numFmtId="166" formatCode="####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5" tint="-0.249977111117893"/>
      <name val="Calibri"/>
      <family val="2"/>
      <scheme val="minor"/>
    </font>
    <font>
      <b/>
      <sz val="11"/>
      <name val="Arial Bold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medium">
        <color indexed="64"/>
      </right>
      <top style="thin">
        <color indexed="61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46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protection hidden="1"/>
    </xf>
    <xf numFmtId="0" fontId="4" fillId="0" borderId="0" xfId="0" applyFont="1" applyProtection="1">
      <protection hidden="1"/>
    </xf>
    <xf numFmtId="2" fontId="0" fillId="0" borderId="0" xfId="0" applyNumberFormat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Fill="1" applyProtection="1">
      <protection hidden="1"/>
    </xf>
    <xf numFmtId="164" fontId="0" fillId="0" borderId="0" xfId="1" applyNumberFormat="1" applyFont="1" applyAlignment="1" applyProtection="1">
      <protection hidden="1"/>
    </xf>
    <xf numFmtId="164" fontId="0" fillId="0" borderId="0" xfId="1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14" fillId="0" borderId="0" xfId="0" applyFont="1" applyProtection="1">
      <protection hidden="1"/>
    </xf>
    <xf numFmtId="0" fontId="0" fillId="6" borderId="0" xfId="0" applyFill="1" applyProtection="1">
      <protection hidden="1"/>
    </xf>
    <xf numFmtId="165" fontId="0" fillId="6" borderId="0" xfId="0" applyNumberFormat="1" applyFill="1" applyProtection="1">
      <protection hidden="1"/>
    </xf>
    <xf numFmtId="165" fontId="0" fillId="0" borderId="0" xfId="0" applyNumberFormat="1" applyFill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2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8" fillId="0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quotePrefix="1" applyProtection="1">
      <protection hidden="1"/>
    </xf>
    <xf numFmtId="2" fontId="0" fillId="0" borderId="0" xfId="0" applyNumberFormat="1" applyFill="1" applyProtection="1"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5" borderId="2" xfId="0" applyFill="1" applyBorder="1" applyProtection="1">
      <protection locked="0" hidden="1"/>
    </xf>
    <xf numFmtId="0" fontId="0" fillId="4" borderId="2" xfId="0" applyFill="1" applyBorder="1" applyAlignment="1" applyProtection="1">
      <alignment horizontal="center"/>
      <protection locked="0" hidden="1"/>
    </xf>
    <xf numFmtId="0" fontId="0" fillId="2" borderId="2" xfId="0" applyFill="1" applyBorder="1" applyProtection="1">
      <protection locked="0" hidden="1"/>
    </xf>
    <xf numFmtId="0" fontId="0" fillId="5" borderId="2" xfId="0" applyFill="1" applyBorder="1" applyAlignment="1" applyProtection="1">
      <alignment horizontal="left"/>
      <protection locked="0" hidden="1"/>
    </xf>
    <xf numFmtId="0" fontId="8" fillId="5" borderId="2" xfId="0" applyFont="1" applyFill="1" applyBorder="1" applyProtection="1">
      <protection locked="0" hidden="1"/>
    </xf>
    <xf numFmtId="0" fontId="0" fillId="7" borderId="2" xfId="0" applyFill="1" applyBorder="1" applyProtection="1">
      <protection locked="0" hidden="1"/>
    </xf>
    <xf numFmtId="2" fontId="0" fillId="2" borderId="2" xfId="0" applyNumberFormat="1" applyFill="1" applyBorder="1" applyProtection="1">
      <protection locked="0" hidden="1"/>
    </xf>
    <xf numFmtId="0" fontId="6" fillId="0" borderId="0" xfId="5" applyAlignment="1"/>
    <xf numFmtId="0" fontId="0" fillId="0" borderId="0" xfId="0" applyAlignment="1"/>
    <xf numFmtId="0" fontId="2" fillId="0" borderId="0" xfId="0" applyFont="1"/>
    <xf numFmtId="0" fontId="0" fillId="0" borderId="0" xfId="0" applyFont="1"/>
    <xf numFmtId="0" fontId="16" fillId="0" borderId="0" xfId="0" applyFont="1" applyAlignment="1">
      <alignment horizontal="left" vertical="center" indent="5"/>
    </xf>
    <xf numFmtId="0" fontId="0" fillId="0" borderId="0" xfId="0" applyFont="1" applyAlignment="1">
      <alignment vertical="center"/>
    </xf>
    <xf numFmtId="0" fontId="17" fillId="0" borderId="0" xfId="0" applyFont="1"/>
    <xf numFmtId="0" fontId="0" fillId="0" borderId="0" xfId="0" quotePrefix="1" applyFont="1" applyAlignment="1">
      <alignment horizontal="left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166" fontId="0" fillId="0" borderId="0" xfId="3" applyNumberFormat="1" applyFont="1" applyAlignment="1"/>
    <xf numFmtId="0" fontId="0" fillId="0" borderId="0" xfId="0" applyFont="1" applyAlignment="1">
      <alignment horizontal="left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5" borderId="2" xfId="0" applyFont="1" applyFill="1" applyBorder="1" applyProtection="1">
      <protection locked="0" hidden="1"/>
    </xf>
    <xf numFmtId="0" fontId="0" fillId="5" borderId="2" xfId="0" applyFill="1" applyBorder="1" applyAlignment="1" applyProtection="1">
      <alignment horizontal="left" wrapText="1"/>
      <protection locked="0" hidden="1"/>
    </xf>
    <xf numFmtId="2" fontId="0" fillId="0" borderId="2" xfId="0" applyNumberFormat="1" applyFill="1" applyBorder="1" applyProtection="1">
      <protection hidden="1"/>
    </xf>
    <xf numFmtId="0" fontId="13" fillId="8" borderId="0" xfId="6" applyFont="1" applyFill="1" applyAlignment="1"/>
    <xf numFmtId="165" fontId="5" fillId="8" borderId="0" xfId="6" applyNumberFormat="1" applyFont="1" applyFill="1" applyAlignment="1"/>
    <xf numFmtId="165" fontId="5" fillId="8" borderId="0" xfId="6" applyNumberFormat="1" applyFont="1" applyFill="1"/>
    <xf numFmtId="0" fontId="5" fillId="8" borderId="0" xfId="0" applyFont="1" applyFill="1"/>
    <xf numFmtId="0" fontId="1" fillId="0" borderId="0" xfId="0" applyFont="1"/>
    <xf numFmtId="0" fontId="13" fillId="8" borderId="3" xfId="6" applyFont="1" applyFill="1" applyBorder="1" applyAlignment="1">
      <alignment horizontal="left"/>
    </xf>
    <xf numFmtId="165" fontId="13" fillId="8" borderId="4" xfId="6" applyNumberFormat="1" applyFont="1" applyFill="1" applyBorder="1" applyAlignment="1">
      <alignment horizontal="center"/>
    </xf>
    <xf numFmtId="165" fontId="13" fillId="8" borderId="5" xfId="6" applyNumberFormat="1" applyFont="1" applyFill="1" applyBorder="1" applyAlignment="1">
      <alignment horizontal="center"/>
    </xf>
    <xf numFmtId="165" fontId="13" fillId="8" borderId="6" xfId="6" applyNumberFormat="1" applyFont="1" applyFill="1" applyBorder="1" applyAlignment="1">
      <alignment horizontal="center"/>
    </xf>
    <xf numFmtId="0" fontId="5" fillId="8" borderId="7" xfId="6" applyFont="1" applyFill="1" applyBorder="1" applyAlignment="1">
      <alignment horizontal="left" vertical="top"/>
    </xf>
    <xf numFmtId="165" fontId="5" fillId="8" borderId="8" xfId="6" applyNumberFormat="1" applyFont="1" applyFill="1" applyBorder="1" applyAlignment="1">
      <alignment horizontal="right" vertical="top"/>
    </xf>
    <xf numFmtId="165" fontId="5" fillId="8" borderId="9" xfId="6" applyNumberFormat="1" applyFont="1" applyFill="1" applyBorder="1" applyAlignment="1">
      <alignment horizontal="right" vertical="top"/>
    </xf>
    <xf numFmtId="165" fontId="5" fillId="8" borderId="10" xfId="6" applyNumberFormat="1" applyFont="1" applyFill="1" applyBorder="1" applyAlignment="1">
      <alignment horizontal="right" vertical="top"/>
    </xf>
    <xf numFmtId="165" fontId="5" fillId="8" borderId="8" xfId="6" applyNumberFormat="1" applyFont="1" applyFill="1" applyBorder="1" applyAlignment="1">
      <alignment horizontal="left" vertical="top"/>
    </xf>
    <xf numFmtId="165" fontId="5" fillId="8" borderId="9" xfId="6" applyNumberFormat="1" applyFont="1" applyFill="1" applyBorder="1" applyAlignment="1">
      <alignment horizontal="left" vertical="top"/>
    </xf>
    <xf numFmtId="0" fontId="13" fillId="8" borderId="3" xfId="6" applyFont="1" applyFill="1" applyBorder="1" applyAlignment="1">
      <alignment horizontal="left" vertical="top"/>
    </xf>
    <xf numFmtId="165" fontId="13" fillId="8" borderId="4" xfId="6" applyNumberFormat="1" applyFont="1" applyFill="1" applyBorder="1" applyAlignment="1">
      <alignment horizontal="right" vertical="top"/>
    </xf>
    <xf numFmtId="165" fontId="13" fillId="8" borderId="5" xfId="6" applyNumberFormat="1" applyFont="1" applyFill="1" applyBorder="1" applyAlignment="1">
      <alignment horizontal="right" vertical="top"/>
    </xf>
    <xf numFmtId="165" fontId="13" fillId="8" borderId="6" xfId="6" applyNumberFormat="1" applyFont="1" applyFill="1" applyBorder="1" applyAlignment="1">
      <alignment horizontal="right" vertical="top"/>
    </xf>
    <xf numFmtId="0" fontId="5" fillId="8" borderId="0" xfId="0" applyFont="1" applyFill="1" applyAlignment="1"/>
    <xf numFmtId="165" fontId="5" fillId="8" borderId="0" xfId="0" applyNumberFormat="1" applyFont="1" applyFill="1" applyAlignment="1"/>
    <xf numFmtId="165" fontId="5" fillId="8" borderId="0" xfId="0" applyNumberFormat="1" applyFont="1" applyFill="1"/>
    <xf numFmtId="0" fontId="6" fillId="8" borderId="0" xfId="6" applyFont="1" applyFill="1"/>
    <xf numFmtId="0" fontId="18" fillId="8" borderId="0" xfId="6" applyFont="1" applyFill="1" applyBorder="1" applyAlignment="1">
      <alignment horizontal="center" vertical="center" wrapText="1"/>
    </xf>
    <xf numFmtId="0" fontId="13" fillId="8" borderId="0" xfId="6" applyFont="1" applyFill="1" applyAlignment="1">
      <alignment vertical="center"/>
    </xf>
    <xf numFmtId="165" fontId="5" fillId="8" borderId="0" xfId="6" applyNumberFormat="1" applyFont="1" applyFill="1" applyAlignment="1">
      <alignment vertical="center"/>
    </xf>
    <xf numFmtId="0" fontId="13" fillId="8" borderId="3" xfId="6" applyFont="1" applyFill="1" applyBorder="1" applyAlignment="1">
      <alignment horizontal="left" vertical="center"/>
    </xf>
    <xf numFmtId="165" fontId="13" fillId="8" borderId="4" xfId="6" applyNumberFormat="1" applyFont="1" applyFill="1" applyBorder="1" applyAlignment="1">
      <alignment horizontal="center" vertical="center"/>
    </xf>
    <xf numFmtId="165" fontId="13" fillId="8" borderId="5" xfId="6" applyNumberFormat="1" applyFont="1" applyFill="1" applyBorder="1" applyAlignment="1">
      <alignment horizontal="center" vertical="center"/>
    </xf>
    <xf numFmtId="165" fontId="13" fillId="8" borderId="6" xfId="6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165" fontId="5" fillId="8" borderId="15" xfId="4" applyNumberFormat="1" applyFont="1" applyFill="1" applyBorder="1" applyAlignment="1">
      <alignment horizontal="right" vertical="center"/>
    </xf>
    <xf numFmtId="165" fontId="5" fillId="8" borderId="16" xfId="4" applyNumberFormat="1" applyFont="1" applyFill="1" applyBorder="1" applyAlignment="1">
      <alignment horizontal="right" vertical="center"/>
    </xf>
    <xf numFmtId="165" fontId="5" fillId="8" borderId="17" xfId="4" applyNumberFormat="1" applyFont="1" applyFill="1" applyBorder="1" applyAlignment="1">
      <alignment horizontal="right" vertical="center"/>
    </xf>
    <xf numFmtId="165" fontId="5" fillId="8" borderId="8" xfId="4" applyNumberFormat="1" applyFont="1" applyFill="1" applyBorder="1" applyAlignment="1">
      <alignment horizontal="right" vertical="center"/>
    </xf>
    <xf numFmtId="165" fontId="5" fillId="8" borderId="9" xfId="4" applyNumberFormat="1" applyFont="1" applyFill="1" applyBorder="1" applyAlignment="1">
      <alignment horizontal="right" vertical="center"/>
    </xf>
    <xf numFmtId="165" fontId="5" fillId="8" borderId="10" xfId="4" applyNumberFormat="1" applyFont="1" applyFill="1" applyBorder="1" applyAlignment="1">
      <alignment horizontal="right" vertical="center"/>
    </xf>
    <xf numFmtId="165" fontId="5" fillId="8" borderId="11" xfId="4" applyNumberFormat="1" applyFont="1" applyFill="1" applyBorder="1" applyAlignment="1">
      <alignment horizontal="right" vertical="center"/>
    </xf>
    <xf numFmtId="165" fontId="5" fillId="8" borderId="12" xfId="4" applyNumberFormat="1" applyFont="1" applyFill="1" applyBorder="1" applyAlignment="1">
      <alignment horizontal="right" vertical="center"/>
    </xf>
    <xf numFmtId="165" fontId="5" fillId="8" borderId="13" xfId="4" applyNumberFormat="1" applyFont="1" applyFill="1" applyBorder="1" applyAlignment="1">
      <alignment horizontal="right" vertical="center"/>
    </xf>
    <xf numFmtId="0" fontId="13" fillId="8" borderId="3" xfId="7" applyFont="1" applyFill="1" applyBorder="1" applyAlignment="1">
      <alignment horizontal="left" vertical="center"/>
    </xf>
    <xf numFmtId="165" fontId="5" fillId="8" borderId="4" xfId="4" applyNumberFormat="1" applyFont="1" applyFill="1" applyBorder="1" applyAlignment="1">
      <alignment horizontal="right" vertical="center"/>
    </xf>
    <xf numFmtId="165" fontId="5" fillId="8" borderId="5" xfId="4" applyNumberFormat="1" applyFont="1" applyFill="1" applyBorder="1" applyAlignment="1">
      <alignment horizontal="right" vertical="center"/>
    </xf>
    <xf numFmtId="165" fontId="5" fillId="8" borderId="6" xfId="4" applyNumberFormat="1" applyFont="1" applyFill="1" applyBorder="1" applyAlignment="1">
      <alignment horizontal="right" vertical="center"/>
    </xf>
    <xf numFmtId="0" fontId="5" fillId="8" borderId="0" xfId="0" applyFont="1" applyFill="1" applyAlignment="1">
      <alignment vertical="center"/>
    </xf>
    <xf numFmtId="165" fontId="5" fillId="8" borderId="0" xfId="0" applyNumberFormat="1" applyFont="1" applyFill="1" applyAlignment="1">
      <alignment vertical="center"/>
    </xf>
    <xf numFmtId="0" fontId="5" fillId="8" borderId="3" xfId="4" applyFont="1" applyFill="1" applyBorder="1" applyAlignment="1">
      <alignment horizontal="left" vertical="center"/>
    </xf>
    <xf numFmtId="0" fontId="6" fillId="0" borderId="0" xfId="5"/>
    <xf numFmtId="0" fontId="13" fillId="8" borderId="0" xfId="6" applyFont="1" applyFill="1" applyBorder="1" applyAlignment="1">
      <alignment horizontal="left" vertical="center"/>
    </xf>
    <xf numFmtId="0" fontId="13" fillId="8" borderId="3" xfId="6" applyFont="1" applyFill="1" applyBorder="1" applyAlignment="1"/>
    <xf numFmtId="0" fontId="13" fillId="8" borderId="18" xfId="6" applyFont="1" applyFill="1" applyBorder="1" applyAlignment="1"/>
    <xf numFmtId="0" fontId="5" fillId="8" borderId="19" xfId="6" applyFont="1" applyFill="1" applyBorder="1" applyAlignment="1">
      <alignment horizontal="left" vertical="top"/>
    </xf>
    <xf numFmtId="165" fontId="5" fillId="8" borderId="20" xfId="6" applyNumberFormat="1" applyFont="1" applyFill="1" applyBorder="1" applyAlignment="1">
      <alignment horizontal="right" vertical="top"/>
    </xf>
    <xf numFmtId="0" fontId="5" fillId="8" borderId="21" xfId="6" applyFont="1" applyFill="1" applyBorder="1" applyAlignment="1">
      <alignment horizontal="left" vertical="top"/>
    </xf>
    <xf numFmtId="165" fontId="5" fillId="8" borderId="22" xfId="6" applyNumberFormat="1" applyFont="1" applyFill="1" applyBorder="1" applyAlignment="1">
      <alignment horizontal="right" vertical="top"/>
    </xf>
    <xf numFmtId="0" fontId="5" fillId="8" borderId="23" xfId="6" applyFont="1" applyFill="1" applyBorder="1" applyAlignment="1">
      <alignment horizontal="left" vertical="top"/>
    </xf>
    <xf numFmtId="165" fontId="5" fillId="8" borderId="24" xfId="6" applyNumberFormat="1" applyFont="1" applyFill="1" applyBorder="1" applyAlignment="1">
      <alignment horizontal="right" vertical="top"/>
    </xf>
    <xf numFmtId="165" fontId="13" fillId="8" borderId="18" xfId="6" applyNumberFormat="1" applyFont="1" applyFill="1" applyBorder="1" applyAlignment="1">
      <alignment horizontal="right" vertical="top"/>
    </xf>
    <xf numFmtId="0" fontId="13" fillId="8" borderId="0" xfId="0" applyFont="1" applyFill="1"/>
    <xf numFmtId="165" fontId="5" fillId="8" borderId="0" xfId="4" applyNumberFormat="1" applyFont="1" applyFill="1" applyAlignment="1"/>
    <xf numFmtId="0" fontId="13" fillId="8" borderId="18" xfId="0" applyFont="1" applyFill="1" applyBorder="1"/>
    <xf numFmtId="165" fontId="13" fillId="8" borderId="25" xfId="4" applyNumberFormat="1" applyFont="1" applyFill="1" applyBorder="1" applyAlignment="1">
      <alignment horizontal="center"/>
    </xf>
    <xf numFmtId="165" fontId="13" fillId="8" borderId="18" xfId="4" applyNumberFormat="1" applyFont="1" applyFill="1" applyBorder="1" applyAlignment="1">
      <alignment horizontal="right" vertical="top"/>
    </xf>
    <xf numFmtId="0" fontId="5" fillId="8" borderId="3" xfId="8" applyFont="1" applyFill="1" applyBorder="1" applyAlignment="1">
      <alignment horizontal="left" vertical="top"/>
    </xf>
    <xf numFmtId="165" fontId="5" fillId="8" borderId="18" xfId="8" applyNumberFormat="1" applyFont="1" applyFill="1" applyBorder="1" applyAlignment="1">
      <alignment horizontal="right" vertical="top"/>
    </xf>
    <xf numFmtId="0" fontId="6" fillId="0" borderId="0" xfId="6"/>
    <xf numFmtId="165" fontId="5" fillId="8" borderId="26" xfId="4" applyNumberFormat="1" applyFont="1" applyFill="1" applyBorder="1" applyAlignment="1">
      <alignment horizontal="right" vertical="top"/>
    </xf>
    <xf numFmtId="165" fontId="5" fillId="8" borderId="22" xfId="4" applyNumberFormat="1" applyFont="1" applyFill="1" applyBorder="1" applyAlignment="1">
      <alignment horizontal="right" vertical="top"/>
    </xf>
    <xf numFmtId="165" fontId="5" fillId="8" borderId="27" xfId="4" applyNumberFormat="1" applyFont="1" applyFill="1" applyBorder="1" applyAlignment="1">
      <alignment horizontal="right" vertical="top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</cellXfs>
  <cellStyles count="9">
    <cellStyle name="Comma" xfId="3" builtinId="3"/>
    <cellStyle name="Normal" xfId="0" builtinId="0"/>
    <cellStyle name="Normal 2" xfId="2" xr:uid="{00000000-0005-0000-0000-000002000000}"/>
    <cellStyle name="Normal_Adult by County" xfId="5" xr:uid="{00000000-0005-0000-0000-000003000000}"/>
    <cellStyle name="Normal_Sheet1" xfId="4" xr:uid="{00000000-0005-0000-0000-000004000000}"/>
    <cellStyle name="Normal_Sheet1_1" xfId="8" xr:uid="{00000000-0005-0000-0000-000005000000}"/>
    <cellStyle name="Normal_Sheet2" xfId="6" xr:uid="{00000000-0005-0000-0000-000006000000}"/>
    <cellStyle name="Normal_Sheet3" xfId="7" xr:uid="{00000000-0005-0000-0000-000007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'Q2 Living Satisfaction'!$B$7</c:f>
          <c:strCache>
            <c:ptCount val="1"/>
            <c:pt idx="0">
              <c:v>Q2. In general, how satisfied are you with where you currently live?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Living Satisfaction'!$G$16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'Q2 Living Satisfaction'!$F$17:$F$21</c:f>
              <c:strCache>
                <c:ptCount val="5"/>
                <c:pt idx="0">
                  <c:v>Increased</c:v>
                </c:pt>
                <c:pt idx="1">
                  <c:v>No change - Quite a bit/Very much</c:v>
                </c:pt>
                <c:pt idx="2">
                  <c:v>No change - Somewhat</c:v>
                </c:pt>
                <c:pt idx="3">
                  <c:v>No change - A little bit/Not at all </c:v>
                </c:pt>
                <c:pt idx="4">
                  <c:v>Decreased</c:v>
                </c:pt>
              </c:strCache>
            </c:strRef>
          </c:cat>
          <c:val>
            <c:numRef>
              <c:f>'Q2 Living Satisfaction'!$G$17:$G$21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A-4830-83FE-FF54D42DFB1A}"/>
            </c:ext>
          </c:extLst>
        </c:ser>
        <c:ser>
          <c:idx val="1"/>
          <c:order val="1"/>
          <c:tx>
            <c:strRef>
              <c:f>'Q2 Living Satisfaction'!$H$16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'Q2 Living Satisfaction'!$F$17:$F$21</c:f>
              <c:strCache>
                <c:ptCount val="5"/>
                <c:pt idx="0">
                  <c:v>Increased</c:v>
                </c:pt>
                <c:pt idx="1">
                  <c:v>No change - Quite a bit/Very much</c:v>
                </c:pt>
                <c:pt idx="2">
                  <c:v>No change - Somewhat</c:v>
                </c:pt>
                <c:pt idx="3">
                  <c:v>No change - A little bit/Not at all </c:v>
                </c:pt>
                <c:pt idx="4">
                  <c:v>Decreased</c:v>
                </c:pt>
              </c:strCache>
            </c:strRef>
          </c:cat>
          <c:val>
            <c:numRef>
              <c:f>'Q2 Living Satisfaction'!$H$17:$H$21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A-4830-83FE-FF54D42D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95360"/>
        <c:axId val="182896896"/>
      </c:barChart>
      <c:catAx>
        <c:axId val="18289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896896"/>
        <c:crosses val="autoZero"/>
        <c:auto val="1"/>
        <c:lblAlgn val="ctr"/>
        <c:lblOffset val="100"/>
        <c:noMultiLvlLbl val="0"/>
      </c:catAx>
      <c:valAx>
        <c:axId val="18289689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2895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'Q41-42 Employed 6 M'!$B$7</c:f>
          <c:strCache>
            <c:ptCount val="1"/>
            <c:pt idx="0">
              <c:v>Q41/42. Are you currently employed or have you been employed in the past 6 months?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'Q41-42 Employed 6 M'!$G$16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'Q41-42 Employed 6 M'!$F$17:$F$20</c:f>
              <c:strCache>
                <c:ptCount val="4"/>
                <c:pt idx="0">
                  <c:v>Gained employment</c:v>
                </c:pt>
                <c:pt idx="1">
                  <c:v>Employed both interviews</c:v>
                </c:pt>
                <c:pt idx="2">
                  <c:v>Unemployed both interviews</c:v>
                </c:pt>
                <c:pt idx="3">
                  <c:v>Lost employment</c:v>
                </c:pt>
              </c:strCache>
            </c:strRef>
          </c:cat>
          <c:val>
            <c:numRef>
              <c:f>'Q41-42 Employed 6 M'!$G$17:$G$20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1-4A41-9D9C-8FC60B65EBBD}"/>
            </c:ext>
          </c:extLst>
        </c:ser>
        <c:ser>
          <c:idx val="1"/>
          <c:order val="1"/>
          <c:tx>
            <c:strRef>
              <c:f>'Q41-42 Employed 6 M'!$H$16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'Q41-42 Employed 6 M'!$F$17:$F$20</c:f>
              <c:strCache>
                <c:ptCount val="4"/>
                <c:pt idx="0">
                  <c:v>Gained employment</c:v>
                </c:pt>
                <c:pt idx="1">
                  <c:v>Employed both interviews</c:v>
                </c:pt>
                <c:pt idx="2">
                  <c:v>Unemployed both interviews</c:v>
                </c:pt>
                <c:pt idx="3">
                  <c:v>Lost employment</c:v>
                </c:pt>
              </c:strCache>
            </c:strRef>
          </c:cat>
          <c:val>
            <c:numRef>
              <c:f>'Q41-42 Employed 6 M'!$H$17:$H$20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71-4A41-9D9C-8FC60B65E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96064"/>
        <c:axId val="185097600"/>
      </c:barChart>
      <c:catAx>
        <c:axId val="185096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097600"/>
        <c:crosses val="autoZero"/>
        <c:auto val="1"/>
        <c:lblAlgn val="ctr"/>
        <c:lblOffset val="100"/>
        <c:noMultiLvlLbl val="0"/>
      </c:catAx>
      <c:valAx>
        <c:axId val="18509760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5096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'Q44 Job Satisfaction'!$B$7</c:f>
          <c:strCache>
            <c:ptCount val="1"/>
            <c:pt idx="0">
              <c:v>Q44. In general, how satisfied (are/were) you with this job?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'Q44 Job Satisfaction'!$G$16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'Q44 Job Satisfaction'!$F$17:$F$21</c:f>
              <c:strCache>
                <c:ptCount val="5"/>
                <c:pt idx="0">
                  <c:v>Increased</c:v>
                </c:pt>
                <c:pt idx="1">
                  <c:v>No change - Quite a bit/Very much</c:v>
                </c:pt>
                <c:pt idx="2">
                  <c:v>No change - Somewhat</c:v>
                </c:pt>
                <c:pt idx="3">
                  <c:v>No change - A little bit/Not at all</c:v>
                </c:pt>
                <c:pt idx="4">
                  <c:v>Decreased</c:v>
                </c:pt>
              </c:strCache>
            </c:strRef>
          </c:cat>
          <c:val>
            <c:numRef>
              <c:f>'Q44 Job Satisfaction'!$G$17:$G$21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6-45DA-836C-8531896287A1}"/>
            </c:ext>
          </c:extLst>
        </c:ser>
        <c:ser>
          <c:idx val="1"/>
          <c:order val="1"/>
          <c:tx>
            <c:strRef>
              <c:f>'Q44 Job Satisfaction'!$H$16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'Q44 Job Satisfaction'!$F$17:$F$21</c:f>
              <c:strCache>
                <c:ptCount val="5"/>
                <c:pt idx="0">
                  <c:v>Increased</c:v>
                </c:pt>
                <c:pt idx="1">
                  <c:v>No change - Quite a bit/Very much</c:v>
                </c:pt>
                <c:pt idx="2">
                  <c:v>No change - Somewhat</c:v>
                </c:pt>
                <c:pt idx="3">
                  <c:v>No change - A little bit/Not at all</c:v>
                </c:pt>
                <c:pt idx="4">
                  <c:v>Decreased</c:v>
                </c:pt>
              </c:strCache>
            </c:strRef>
          </c:cat>
          <c:val>
            <c:numRef>
              <c:f>'Q44 Job Satisfaction'!$H$17:$H$21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6-45DA-836C-853189628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68096"/>
        <c:axId val="185269632"/>
      </c:barChart>
      <c:catAx>
        <c:axId val="185268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269632"/>
        <c:crosses val="autoZero"/>
        <c:auto val="1"/>
        <c:lblAlgn val="ctr"/>
        <c:lblOffset val="100"/>
        <c:noMultiLvlLbl val="0"/>
      </c:catAx>
      <c:valAx>
        <c:axId val="185269632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5268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'Q45 Smoke Cigarettes'!$B$7</c:f>
          <c:strCache>
            <c:ptCount val="1"/>
            <c:pt idx="0">
              <c:v>Q45. Do you smoke cigarettes?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'Q45 Smoke Cigarettes'!$G$16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'Q45 Smoke Cigarettes'!$F$17:$F$20</c:f>
              <c:strCache>
                <c:ptCount val="4"/>
                <c:pt idx="0">
                  <c:v>Stopped smoking</c:v>
                </c:pt>
                <c:pt idx="1">
                  <c:v>Not smoking either interview</c:v>
                </c:pt>
                <c:pt idx="2">
                  <c:v>Smoking both interviews</c:v>
                </c:pt>
                <c:pt idx="3">
                  <c:v>Started smoking</c:v>
                </c:pt>
              </c:strCache>
            </c:strRef>
          </c:cat>
          <c:val>
            <c:numRef>
              <c:f>'Q45 Smoke Cigarettes'!$G$17:$G$20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1-4BF4-BA6C-37BD5867B3FC}"/>
            </c:ext>
          </c:extLst>
        </c:ser>
        <c:ser>
          <c:idx val="1"/>
          <c:order val="1"/>
          <c:tx>
            <c:strRef>
              <c:f>'Q45 Smoke Cigarettes'!$H$16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'Q45 Smoke Cigarettes'!$F$17:$F$20</c:f>
              <c:strCache>
                <c:ptCount val="4"/>
                <c:pt idx="0">
                  <c:v>Stopped smoking</c:v>
                </c:pt>
                <c:pt idx="1">
                  <c:v>Not smoking either interview</c:v>
                </c:pt>
                <c:pt idx="2">
                  <c:v>Smoking both interviews</c:v>
                </c:pt>
                <c:pt idx="3">
                  <c:v>Started smoking</c:v>
                </c:pt>
              </c:strCache>
            </c:strRef>
          </c:cat>
          <c:val>
            <c:numRef>
              <c:f>'Q45 Smoke Cigarettes'!$H$17:$H$20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91-4BF4-BA6C-37BD5867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07040"/>
        <c:axId val="184356864"/>
      </c:barChart>
      <c:catAx>
        <c:axId val="185207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356864"/>
        <c:crosses val="autoZero"/>
        <c:auto val="1"/>
        <c:lblAlgn val="ctr"/>
        <c:lblOffset val="100"/>
        <c:noMultiLvlLbl val="0"/>
      </c:catAx>
      <c:valAx>
        <c:axId val="18435686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5207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'Q46 Cigarettes Per Day'!$B$7</c:f>
          <c:strCache>
            <c:ptCount val="1"/>
            <c:pt idx="0">
              <c:v>Q46. How many cigarettes do you smoke per day?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'Q46 Cigarettes Per Day'!$G$16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'Q46 Cigarettes Per Day'!$F$17:$F$21</c:f>
              <c:strCache>
                <c:ptCount val="5"/>
                <c:pt idx="0">
                  <c:v>Decreased</c:v>
                </c:pt>
                <c:pt idx="1">
                  <c:v>No change - Do not smoke every day</c:v>
                </c:pt>
                <c:pt idx="2">
                  <c:v>No change - 1 pack or less/day</c:v>
                </c:pt>
                <c:pt idx="3">
                  <c:v>No change - Over 1 pack/day</c:v>
                </c:pt>
                <c:pt idx="4">
                  <c:v>Increased</c:v>
                </c:pt>
              </c:strCache>
            </c:strRef>
          </c:cat>
          <c:val>
            <c:numRef>
              <c:f>'Q46 Cigarettes Per Day'!$G$17:$G$21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E-4BBF-967D-B47741E07A5C}"/>
            </c:ext>
          </c:extLst>
        </c:ser>
        <c:ser>
          <c:idx val="1"/>
          <c:order val="1"/>
          <c:tx>
            <c:strRef>
              <c:f>'Q46 Cigarettes Per Day'!$H$16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'Q46 Cigarettes Per Day'!$F$17:$F$21</c:f>
              <c:strCache>
                <c:ptCount val="5"/>
                <c:pt idx="0">
                  <c:v>Decreased</c:v>
                </c:pt>
                <c:pt idx="1">
                  <c:v>No change - Do not smoke every day</c:v>
                </c:pt>
                <c:pt idx="2">
                  <c:v>No change - 1 pack or less/day</c:v>
                </c:pt>
                <c:pt idx="3">
                  <c:v>No change - Over 1 pack/day</c:v>
                </c:pt>
                <c:pt idx="4">
                  <c:v>Increased</c:v>
                </c:pt>
              </c:strCache>
            </c:strRef>
          </c:cat>
          <c:val>
            <c:numRef>
              <c:f>'Q46 Cigarettes Per Day'!$H$17:$H$21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E-4BBF-967D-B47741E07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14176"/>
        <c:axId val="187724160"/>
      </c:barChart>
      <c:catAx>
        <c:axId val="18771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7724160"/>
        <c:crosses val="autoZero"/>
        <c:auto val="1"/>
        <c:lblAlgn val="ctr"/>
        <c:lblOffset val="100"/>
        <c:noMultiLvlLbl val="0"/>
      </c:catAx>
      <c:valAx>
        <c:axId val="1877241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771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'Q48 General Health'!$B$7</c:f>
          <c:strCache>
            <c:ptCount val="1"/>
            <c:pt idx="0">
              <c:v>Q48. Would you say in general your health is…(COT)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'Q48 General Health'!$G$16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'Q48 General Health'!$F$17:$F$21</c:f>
              <c:strCache>
                <c:ptCount val="5"/>
                <c:pt idx="0">
                  <c:v>Improved</c:v>
                </c:pt>
                <c:pt idx="1">
                  <c:v>No change - Excellent/Very Good/Good</c:v>
                </c:pt>
                <c:pt idx="2">
                  <c:v>No change - Fair</c:v>
                </c:pt>
                <c:pt idx="3">
                  <c:v>No change - Poor</c:v>
                </c:pt>
                <c:pt idx="4">
                  <c:v>Worsened</c:v>
                </c:pt>
              </c:strCache>
            </c:strRef>
          </c:cat>
          <c:val>
            <c:numRef>
              <c:f>'Q48 General Health'!$G$17:$G$21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B-4539-8793-89A81F798023}"/>
            </c:ext>
          </c:extLst>
        </c:ser>
        <c:ser>
          <c:idx val="1"/>
          <c:order val="1"/>
          <c:tx>
            <c:strRef>
              <c:f>'Q48 General Health'!$H$16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'Q48 General Health'!$F$17:$F$21</c:f>
              <c:strCache>
                <c:ptCount val="5"/>
                <c:pt idx="0">
                  <c:v>Improved</c:v>
                </c:pt>
                <c:pt idx="1">
                  <c:v>No change - Excellent/Very Good/Good</c:v>
                </c:pt>
                <c:pt idx="2">
                  <c:v>No change - Fair</c:v>
                </c:pt>
                <c:pt idx="3">
                  <c:v>No change - Poor</c:v>
                </c:pt>
                <c:pt idx="4">
                  <c:v>Worsened</c:v>
                </c:pt>
              </c:strCache>
            </c:strRef>
          </c:cat>
          <c:val>
            <c:numRef>
              <c:f>'Q48 General Health'!$H$17:$H$21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B-4539-8793-89A81F798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37440"/>
        <c:axId val="187839232"/>
      </c:barChart>
      <c:catAx>
        <c:axId val="18783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7839232"/>
        <c:crosses val="autoZero"/>
        <c:auto val="1"/>
        <c:lblAlgn val="ctr"/>
        <c:lblOffset val="100"/>
        <c:noMultiLvlLbl val="0"/>
      </c:catAx>
      <c:valAx>
        <c:axId val="187839232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783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 Homelessness'!$B$7</c:f>
          <c:strCache>
            <c:ptCount val="1"/>
            <c:pt idx="0">
              <c:v>Q3. Have you been homeless at all in the past six months?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 Homelessness'!$G$16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 Homelessness'!$F$17:$F$20</c:f>
              <c:strCache>
                <c:ptCount val="4"/>
                <c:pt idx="0">
                  <c:v>Gained housing</c:v>
                </c:pt>
                <c:pt idx="1">
                  <c:v>Not homeless either interview</c:v>
                </c:pt>
                <c:pt idx="2">
                  <c:v>Homeless both interviews</c:v>
                </c:pt>
                <c:pt idx="3">
                  <c:v>Lost housing</c:v>
                </c:pt>
              </c:strCache>
            </c:strRef>
          </c:cat>
          <c:val>
            <c:numRef>
              <c:f>'Q3 Homelessness'!$G$17:$G$20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F-4258-9648-9B7FC73783FE}"/>
            </c:ext>
          </c:extLst>
        </c:ser>
        <c:ser>
          <c:idx val="1"/>
          <c:order val="1"/>
          <c:tx>
            <c:strRef>
              <c:f>'Q3 Homelessness'!$H$16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 Homelessness'!$F$17:$F$20</c:f>
              <c:strCache>
                <c:ptCount val="4"/>
                <c:pt idx="0">
                  <c:v>Gained housing</c:v>
                </c:pt>
                <c:pt idx="1">
                  <c:v>Not homeless either interview</c:v>
                </c:pt>
                <c:pt idx="2">
                  <c:v>Homeless both interviews</c:v>
                </c:pt>
                <c:pt idx="3">
                  <c:v>Lost housing</c:v>
                </c:pt>
              </c:strCache>
            </c:strRef>
          </c:cat>
          <c:val>
            <c:numRef>
              <c:f>'Q3 Homelessness'!$H$17:$H$20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F-4258-9648-9B7FC73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11648"/>
        <c:axId val="180813184"/>
      </c:barChart>
      <c:catAx>
        <c:axId val="180811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0813184"/>
        <c:crosses val="autoZero"/>
        <c:auto val="1"/>
        <c:lblAlgn val="ctr"/>
        <c:lblOffset val="100"/>
        <c:noMultiLvlLbl val="0"/>
      </c:catAx>
      <c:valAx>
        <c:axId val="18081318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0811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'Q15-38 Psychiatric Symptoms'!$B$7:$F$7</c:f>
          <c:strCache>
            <c:ptCount val="5"/>
            <c:pt idx="0">
              <c:v>Q15-38. Psychiatric Symptoms - BASIS-24®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19490619198599E-2"/>
          <c:y val="0.1112492026521238"/>
          <c:w val="0.79632237103108372"/>
          <c:h val="0.78417058359896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'Q15-38 Psychiatric Symptoms'!$B$17</c:f>
              <c:strCache>
                <c:ptCount val="1"/>
                <c:pt idx="0">
                  <c:v>Initial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prstDash val="sysDash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'Q15-38 Psychiatric Symptoms'!$A$18:$A$24</c:f>
              <c:strCache>
                <c:ptCount val="7"/>
                <c:pt idx="0">
                  <c:v>Overall</c:v>
                </c:pt>
                <c:pt idx="1">
                  <c:v>Depression/Functioning</c:v>
                </c:pt>
                <c:pt idx="2">
                  <c:v>Relationships</c:v>
                </c:pt>
                <c:pt idx="3">
                  <c:v>Self Harm</c:v>
                </c:pt>
                <c:pt idx="4">
                  <c:v>Emotional Lability</c:v>
                </c:pt>
                <c:pt idx="5">
                  <c:v>Psychosis</c:v>
                </c:pt>
                <c:pt idx="6">
                  <c:v>Substance Abuse</c:v>
                </c:pt>
              </c:strCache>
            </c:strRef>
          </c:cat>
          <c:val>
            <c:numRef>
              <c:f>'Q15-38 Psychiatric Symptoms'!$B$18:$B$24</c:f>
              <c:numCache>
                <c:formatCode>0.00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3250-4F8F-8B87-0BBF7B3B41BF}"/>
            </c:ext>
          </c:extLst>
        </c:ser>
        <c:ser>
          <c:idx val="1"/>
          <c:order val="1"/>
          <c:tx>
            <c:strRef>
              <c:f>'Q15-38 Psychiatric Symptoms'!$C$17</c:f>
              <c:strCache>
                <c:ptCount val="1"/>
                <c:pt idx="0">
                  <c:v>Most Recent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'Q15-38 Psychiatric Symptoms'!$A$18:$A$24</c:f>
              <c:strCache>
                <c:ptCount val="7"/>
                <c:pt idx="0">
                  <c:v>Overall</c:v>
                </c:pt>
                <c:pt idx="1">
                  <c:v>Depression/Functioning</c:v>
                </c:pt>
                <c:pt idx="2">
                  <c:v>Relationships</c:v>
                </c:pt>
                <c:pt idx="3">
                  <c:v>Self Harm</c:v>
                </c:pt>
                <c:pt idx="4">
                  <c:v>Emotional Lability</c:v>
                </c:pt>
                <c:pt idx="5">
                  <c:v>Psychosis</c:v>
                </c:pt>
                <c:pt idx="6">
                  <c:v>Substance Abuse</c:v>
                </c:pt>
              </c:strCache>
            </c:strRef>
          </c:cat>
          <c:val>
            <c:numRef>
              <c:f>'Q15-38 Psychiatric Symptoms'!$C$18:$C$24</c:f>
              <c:numCache>
                <c:formatCode>0.00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3250-4F8F-8B87-0BBF7B3B41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180820608"/>
        <c:axId val="180826496"/>
      </c:barChart>
      <c:catAx>
        <c:axId val="180820608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80826496"/>
        <c:crosses val="autoZero"/>
        <c:auto val="1"/>
        <c:lblAlgn val="ctr"/>
        <c:lblOffset val="100"/>
        <c:tickLblSkip val="1"/>
        <c:noMultiLvlLbl val="0"/>
      </c:catAx>
      <c:valAx>
        <c:axId val="180826496"/>
        <c:scaling>
          <c:orientation val="minMax"/>
          <c:max val="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18082060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'Q35-38 Substance Use'!$B$7</c:f>
          <c:strCache>
            <c:ptCount val="1"/>
            <c:pt idx="0">
              <c:v>Q35-38. Substance Use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'Q35-38 Substance Use'!$G$16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'Q35-38 Substance Use'!$F$17:$F$21</c:f>
              <c:strCache>
                <c:ptCount val="5"/>
                <c:pt idx="0">
                  <c:v>Decreased "often/always" responses</c:v>
                </c:pt>
                <c:pt idx="1">
                  <c:v>No "often/always" responses either interview</c:v>
                </c:pt>
                <c:pt idx="2">
                  <c:v>No change - 1-2 "often/always" responses</c:v>
                </c:pt>
                <c:pt idx="3">
                  <c:v>No change - 3-4 "often/always" responses</c:v>
                </c:pt>
                <c:pt idx="4">
                  <c:v>Increased "often/always" responses</c:v>
                </c:pt>
              </c:strCache>
            </c:strRef>
          </c:cat>
          <c:val>
            <c:numRef>
              <c:f>'Q35-38 Substance Use'!$G$17:$G$21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A-456C-BB0A-F01028F0E33F}"/>
            </c:ext>
          </c:extLst>
        </c:ser>
        <c:ser>
          <c:idx val="1"/>
          <c:order val="1"/>
          <c:tx>
            <c:strRef>
              <c:f>'Q35-38 Substance Use'!$H$16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'Q35-38 Substance Use'!$F$17:$F$21</c:f>
              <c:strCache>
                <c:ptCount val="5"/>
                <c:pt idx="0">
                  <c:v>Decreased "often/always" responses</c:v>
                </c:pt>
                <c:pt idx="1">
                  <c:v>No "often/always" responses either interview</c:v>
                </c:pt>
                <c:pt idx="2">
                  <c:v>No change - 1-2 "often/always" responses</c:v>
                </c:pt>
                <c:pt idx="3">
                  <c:v>No change - 3-4 "often/always" responses</c:v>
                </c:pt>
                <c:pt idx="4">
                  <c:v>Increased "often/always" responses</c:v>
                </c:pt>
              </c:strCache>
            </c:strRef>
          </c:cat>
          <c:val>
            <c:numRef>
              <c:f>'Q35-38 Substance Use'!$H$17:$H$21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A-456C-BB0A-F01028F0E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81120"/>
        <c:axId val="180987008"/>
      </c:barChart>
      <c:catAx>
        <c:axId val="180981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0987008"/>
        <c:crosses val="autoZero"/>
        <c:auto val="1"/>
        <c:lblAlgn val="ctr"/>
        <c:lblOffset val="100"/>
        <c:noMultiLvlLbl val="0"/>
      </c:catAx>
      <c:valAx>
        <c:axId val="180987008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0981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'Q4-8 Recovery'!$B$7</c:f>
          <c:strCache>
            <c:ptCount val="1"/>
            <c:pt idx="0">
              <c:v>Q4-8. Recovery (COT) 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19490619198599E-2"/>
          <c:y val="0.1112492026521238"/>
          <c:w val="0.79632237103108372"/>
          <c:h val="0.78417058359896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'Q4-8 Recovery'!$B$17</c:f>
              <c:strCache>
                <c:ptCount val="1"/>
                <c:pt idx="0">
                  <c:v>Initial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prstDash val="sysDash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'Q4-8 Recovery'!$A$18</c:f>
              <c:strCache>
                <c:ptCount val="1"/>
                <c:pt idx="0">
                  <c:v>Recovery</c:v>
                </c:pt>
              </c:strCache>
            </c:strRef>
          </c:cat>
          <c:val>
            <c:numRef>
              <c:f>'Q4-8 Recovery'!$B$18</c:f>
              <c:numCache>
                <c:formatCode>0.00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1DA-4C84-88C9-FC35E513E884}"/>
            </c:ext>
          </c:extLst>
        </c:ser>
        <c:ser>
          <c:idx val="1"/>
          <c:order val="1"/>
          <c:tx>
            <c:strRef>
              <c:f>'Q4-8 Recovery'!$C$17</c:f>
              <c:strCache>
                <c:ptCount val="1"/>
                <c:pt idx="0">
                  <c:v>Most Recent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'Q4-8 Recovery'!$A$18</c:f>
              <c:strCache>
                <c:ptCount val="1"/>
                <c:pt idx="0">
                  <c:v>Recovery</c:v>
                </c:pt>
              </c:strCache>
            </c:strRef>
          </c:cat>
          <c:val>
            <c:numRef>
              <c:f>'Q4-8 Recovery'!$C$18</c:f>
              <c:numCache>
                <c:formatCode>0.00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1DA-4C84-88C9-FC35E513E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80820608"/>
        <c:axId val="180826496"/>
      </c:barChart>
      <c:catAx>
        <c:axId val="180820608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spPr>
          <a:ln w="9525"/>
        </c:spPr>
        <c:txPr>
          <a:bodyPr rot="0"/>
          <a:lstStyle/>
          <a:p>
            <a:pPr>
              <a:defRPr/>
            </a:pPr>
            <a:endParaRPr lang="en-US"/>
          </a:p>
        </c:txPr>
        <c:crossAx val="180826496"/>
        <c:crosses val="autoZero"/>
        <c:auto val="1"/>
        <c:lblAlgn val="ctr"/>
        <c:lblOffset val="100"/>
        <c:tickLblSkip val="1"/>
        <c:noMultiLvlLbl val="0"/>
      </c:catAx>
      <c:valAx>
        <c:axId val="180826496"/>
        <c:scaling>
          <c:orientation val="minMax"/>
          <c:max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18082060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'Q9-13 Functioning'!$B$7</c:f>
          <c:strCache>
            <c:ptCount val="1"/>
            <c:pt idx="0">
              <c:v>Q9-13. Functioning (COT)</c:v>
            </c:pt>
          </c:strCache>
        </c:strRef>
      </c:tx>
      <c:layout>
        <c:manualLayout>
          <c:xMode val="edge"/>
          <c:yMode val="edge"/>
          <c:x val="0.2597155295707797"/>
          <c:y val="1.5968063872255488E-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'Q9-13 Functioning'!$G$16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'Q9-13 Functioning'!$F$17:$F$21</c:f>
              <c:strCache>
                <c:ptCount val="5"/>
                <c:pt idx="0">
                  <c:v>Increased</c:v>
                </c:pt>
                <c:pt idx="1">
                  <c:v>No change - Quite a bit/Very much</c:v>
                </c:pt>
                <c:pt idx="2">
                  <c:v>No change - Somewhat</c:v>
                </c:pt>
                <c:pt idx="3">
                  <c:v>No change - A little bit/Not at all </c:v>
                </c:pt>
                <c:pt idx="4">
                  <c:v>Decreased</c:v>
                </c:pt>
              </c:strCache>
            </c:strRef>
          </c:cat>
          <c:val>
            <c:numRef>
              <c:f>'Q9-13 Functioning'!$G$17:$G$21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4-43B1-B7BB-FDC577DFE512}"/>
            </c:ext>
          </c:extLst>
        </c:ser>
        <c:ser>
          <c:idx val="1"/>
          <c:order val="1"/>
          <c:tx>
            <c:strRef>
              <c:f>'Q9-13 Functioning'!$H$16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'Q9-13 Functioning'!$F$17:$F$21</c:f>
              <c:strCache>
                <c:ptCount val="5"/>
                <c:pt idx="0">
                  <c:v>Increased</c:v>
                </c:pt>
                <c:pt idx="1">
                  <c:v>No change - Quite a bit/Very much</c:v>
                </c:pt>
                <c:pt idx="2">
                  <c:v>No change - Somewhat</c:v>
                </c:pt>
                <c:pt idx="3">
                  <c:v>No change - A little bit/Not at all </c:v>
                </c:pt>
                <c:pt idx="4">
                  <c:v>Decreased</c:v>
                </c:pt>
              </c:strCache>
            </c:strRef>
          </c:cat>
          <c:val>
            <c:numRef>
              <c:f>'Q9-13 Functioning'!$H$17:$H$21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4-43B1-B7BB-FDC577DFE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40224"/>
        <c:axId val="183941760"/>
      </c:barChart>
      <c:catAx>
        <c:axId val="183940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941760"/>
        <c:crosses val="autoZero"/>
        <c:auto val="1"/>
        <c:lblAlgn val="ctr"/>
        <c:lblOffset val="100"/>
        <c:noMultiLvlLbl val="0"/>
      </c:catAx>
      <c:valAx>
        <c:axId val="1839417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394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'Q14 Recovery Satisfaction'!$B$7</c:f>
          <c:strCache>
            <c:ptCount val="1"/>
            <c:pt idx="0">
              <c:v>Q14. Overall, how satisfied are you with your recovery?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 Recovery Satisfaction'!$G$16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'Q14 Recovery Satisfaction'!$F$17:$F$21</c:f>
              <c:strCache>
                <c:ptCount val="5"/>
                <c:pt idx="0">
                  <c:v>Increased</c:v>
                </c:pt>
                <c:pt idx="1">
                  <c:v>No change - Quite a bit/Very much</c:v>
                </c:pt>
                <c:pt idx="2">
                  <c:v>No change - Somewhat</c:v>
                </c:pt>
                <c:pt idx="3">
                  <c:v>No change - A little bit/Not at all </c:v>
                </c:pt>
                <c:pt idx="4">
                  <c:v>Decreased</c:v>
                </c:pt>
              </c:strCache>
            </c:strRef>
          </c:cat>
          <c:val>
            <c:numRef>
              <c:f>'Q14 Recovery Satisfaction'!$G$17:$G$21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F-463E-B685-64784E2C2AF7}"/>
            </c:ext>
          </c:extLst>
        </c:ser>
        <c:ser>
          <c:idx val="1"/>
          <c:order val="1"/>
          <c:tx>
            <c:strRef>
              <c:f>'Q14 Recovery Satisfaction'!$H$16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'Q14 Recovery Satisfaction'!$F$17:$F$21</c:f>
              <c:strCache>
                <c:ptCount val="5"/>
                <c:pt idx="0">
                  <c:v>Increased</c:v>
                </c:pt>
                <c:pt idx="1">
                  <c:v>No change - Quite a bit/Very much</c:v>
                </c:pt>
                <c:pt idx="2">
                  <c:v>No change - Somewhat</c:v>
                </c:pt>
                <c:pt idx="3">
                  <c:v>No change - A little bit/Not at all </c:v>
                </c:pt>
                <c:pt idx="4">
                  <c:v>Decreased</c:v>
                </c:pt>
              </c:strCache>
            </c:strRef>
          </c:cat>
          <c:val>
            <c:numRef>
              <c:f>'Q14 Recovery Satisfaction'!$H$17:$H$21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F-463E-B685-64784E2C2A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4022528"/>
        <c:axId val="184024064"/>
      </c:barChart>
      <c:catAx>
        <c:axId val="184022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024064"/>
        <c:crosses val="autoZero"/>
        <c:auto val="1"/>
        <c:lblAlgn val="ctr"/>
        <c:lblOffset val="100"/>
        <c:noMultiLvlLbl val="0"/>
      </c:catAx>
      <c:valAx>
        <c:axId val="18402406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4022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'Q39 Arrests'!$B$7</c:f>
          <c:strCache>
            <c:ptCount val="1"/>
            <c:pt idx="0">
              <c:v>Q39. In the past six months, have you been arrested?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'Q39 Arrests'!$G$16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'Q39 Arrests'!$F$17:$F$20</c:f>
              <c:strCache>
                <c:ptCount val="4"/>
                <c:pt idx="0">
                  <c:v>Decreased</c:v>
                </c:pt>
                <c:pt idx="1">
                  <c:v>Not arrested either interview</c:v>
                </c:pt>
                <c:pt idx="2">
                  <c:v>Arrested both interviews</c:v>
                </c:pt>
                <c:pt idx="3">
                  <c:v>Increased</c:v>
                </c:pt>
              </c:strCache>
            </c:strRef>
          </c:cat>
          <c:val>
            <c:numRef>
              <c:f>'Q39 Arrests'!$G$17:$G$20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7-44CA-A46B-E699B06EB8E1}"/>
            </c:ext>
          </c:extLst>
        </c:ser>
        <c:ser>
          <c:idx val="1"/>
          <c:order val="1"/>
          <c:tx>
            <c:strRef>
              <c:f>'Q39 Arrests'!$H$16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'Q39 Arrests'!$F$17:$F$20</c:f>
              <c:strCache>
                <c:ptCount val="4"/>
                <c:pt idx="0">
                  <c:v>Decreased</c:v>
                </c:pt>
                <c:pt idx="1">
                  <c:v>Not arrested either interview</c:v>
                </c:pt>
                <c:pt idx="2">
                  <c:v>Arrested both interviews</c:v>
                </c:pt>
                <c:pt idx="3">
                  <c:v>Increased</c:v>
                </c:pt>
              </c:strCache>
            </c:strRef>
          </c:cat>
          <c:val>
            <c:numRef>
              <c:f>'Q39 Arrests'!$H$17:$H$20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7-44CA-A46B-E699B06EB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47840"/>
        <c:axId val="184949376"/>
      </c:barChart>
      <c:catAx>
        <c:axId val="18494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949376"/>
        <c:crosses val="autoZero"/>
        <c:auto val="1"/>
        <c:lblAlgn val="ctr"/>
        <c:lblOffset val="100"/>
        <c:noMultiLvlLbl val="0"/>
      </c:catAx>
      <c:valAx>
        <c:axId val="18494937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494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'Q40 Jail'!$B$7</c:f>
          <c:strCache>
            <c:ptCount val="1"/>
            <c:pt idx="0">
              <c:v>Q40. In the past six months, have you been in either jail or prison? (COT)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'Q40 Jail'!$G$16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'Q40 Jail'!$F$17:$F$20</c:f>
              <c:strCache>
                <c:ptCount val="4"/>
                <c:pt idx="0">
                  <c:v>Decreased</c:v>
                </c:pt>
                <c:pt idx="1">
                  <c:v>No jail/prison either interview</c:v>
                </c:pt>
                <c:pt idx="2">
                  <c:v>Jail/prison both interviews</c:v>
                </c:pt>
                <c:pt idx="3">
                  <c:v>Increased</c:v>
                </c:pt>
              </c:strCache>
            </c:strRef>
          </c:cat>
          <c:val>
            <c:numRef>
              <c:f>'Q40 Jail'!$G$17:$G$20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7-4CCF-B50D-74B4822E20CC}"/>
            </c:ext>
          </c:extLst>
        </c:ser>
        <c:ser>
          <c:idx val="1"/>
          <c:order val="1"/>
          <c:tx>
            <c:strRef>
              <c:f>'Q40 Jail'!$H$16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'Q40 Jail'!$F$17:$F$20</c:f>
              <c:strCache>
                <c:ptCount val="4"/>
                <c:pt idx="0">
                  <c:v>Decreased</c:v>
                </c:pt>
                <c:pt idx="1">
                  <c:v>No jail/prison either interview</c:v>
                </c:pt>
                <c:pt idx="2">
                  <c:v>Jail/prison both interviews</c:v>
                </c:pt>
                <c:pt idx="3">
                  <c:v>Increased</c:v>
                </c:pt>
              </c:strCache>
            </c:strRef>
          </c:cat>
          <c:val>
            <c:numRef>
              <c:f>'Q40 Jail'!$H$17:$H$20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7-4CCF-B50D-74B4822E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21952"/>
        <c:axId val="185023488"/>
      </c:barChart>
      <c:catAx>
        <c:axId val="18502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023488"/>
        <c:crosses val="autoZero"/>
        <c:auto val="1"/>
        <c:lblAlgn val="ctr"/>
        <c:lblOffset val="100"/>
        <c:noMultiLvlLbl val="0"/>
      </c:catAx>
      <c:valAx>
        <c:axId val="185023488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5021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26</xdr:row>
      <xdr:rowOff>180975</xdr:rowOff>
    </xdr:from>
    <xdr:to>
      <xdr:col>4</xdr:col>
      <xdr:colOff>1514475</xdr:colOff>
      <xdr:row>52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85725</xdr:colOff>
      <xdr:row>53</xdr:row>
      <xdr:rowOff>1</xdr:rowOff>
    </xdr:from>
    <xdr:ext cx="4486275" cy="295274"/>
    <xdr:sp macro="" textlink="$B$12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200275" y="10153651"/>
          <a:ext cx="4486275" cy="295274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3D2422A-8453-400E-BB13-DDB6A32D25C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190501</xdr:colOff>
      <xdr:row>53</xdr:row>
      <xdr:rowOff>0</xdr:rowOff>
    </xdr:from>
    <xdr:ext cx="1000124" cy="285749"/>
    <xdr:sp macro="" textlink="$B$10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90501" y="10153650"/>
          <a:ext cx="1000124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F4208C4C-A3F0-49A8-AA98-DAA0E9501C5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1257299</xdr:colOff>
      <xdr:row>53</xdr:row>
      <xdr:rowOff>0</xdr:rowOff>
    </xdr:from>
    <xdr:ext cx="895349" cy="285749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57299" y="10153650"/>
          <a:ext cx="895349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25</xdr:row>
      <xdr:rowOff>190499</xdr:rowOff>
    </xdr:from>
    <xdr:to>
      <xdr:col>4</xdr:col>
      <xdr:colOff>1485899</xdr:colOff>
      <xdr:row>47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171450</xdr:colOff>
      <xdr:row>48</xdr:row>
      <xdr:rowOff>0</xdr:rowOff>
    </xdr:from>
    <xdr:ext cx="4352925" cy="285750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085975" y="9191625"/>
          <a:ext cx="4352925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fld id="{7948A787-447D-4ABC-9E58-7D0252306D1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n-US" sz="1100"/>
        </a:p>
      </xdr:txBody>
    </xdr:sp>
    <xdr:clientData/>
  </xdr:oneCellAnchor>
  <xdr:oneCellAnchor>
    <xdr:from>
      <xdr:col>0</xdr:col>
      <xdr:colOff>180974</xdr:colOff>
      <xdr:row>47</xdr:row>
      <xdr:rowOff>190499</xdr:rowOff>
    </xdr:from>
    <xdr:ext cx="1000125" cy="285751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80974" y="9191624"/>
          <a:ext cx="1000125" cy="285751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5AF86453-8FF7-4162-9A58-939735CF707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1228724</xdr:colOff>
      <xdr:row>48</xdr:row>
      <xdr:rowOff>0</xdr:rowOff>
    </xdr:from>
    <xdr:ext cx="819151" cy="285749"/>
    <xdr:sp macro="" textlink="$B$11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228724" y="9191625"/>
          <a:ext cx="819151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26</xdr:row>
      <xdr:rowOff>180975</xdr:rowOff>
    </xdr:from>
    <xdr:to>
      <xdr:col>4</xdr:col>
      <xdr:colOff>1619250</xdr:colOff>
      <xdr:row>52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85725</xdr:colOff>
      <xdr:row>53</xdr:row>
      <xdr:rowOff>1</xdr:rowOff>
    </xdr:from>
    <xdr:ext cx="4619625" cy="285749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200275" y="10153651"/>
          <a:ext cx="4619625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3D2422A-8453-400E-BB13-DDB6A32D25C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238124</xdr:colOff>
      <xdr:row>53</xdr:row>
      <xdr:rowOff>0</xdr:rowOff>
    </xdr:from>
    <xdr:ext cx="1000125" cy="285749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238124" y="10153650"/>
          <a:ext cx="1000125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0938C8C7-259E-446B-AD8F-F38DB15F990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1285874</xdr:colOff>
      <xdr:row>53</xdr:row>
      <xdr:rowOff>0</xdr:rowOff>
    </xdr:from>
    <xdr:ext cx="866776" cy="285749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285874" y="10153650"/>
          <a:ext cx="866776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26</xdr:row>
      <xdr:rowOff>9525</xdr:rowOff>
    </xdr:from>
    <xdr:to>
      <xdr:col>5</xdr:col>
      <xdr:colOff>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180975</xdr:colOff>
      <xdr:row>48</xdr:row>
      <xdr:rowOff>1</xdr:rowOff>
    </xdr:from>
    <xdr:ext cx="4686300" cy="295274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095500" y="9191626"/>
          <a:ext cx="4686300" cy="295274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fld id="{7948A787-447D-4ABC-9E58-7D0252306D1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n-US" sz="1100"/>
        </a:p>
      </xdr:txBody>
    </xdr:sp>
    <xdr:clientData/>
  </xdr:oneCellAnchor>
  <xdr:oneCellAnchor>
    <xdr:from>
      <xdr:col>0</xdr:col>
      <xdr:colOff>247651</xdr:colOff>
      <xdr:row>47</xdr:row>
      <xdr:rowOff>190499</xdr:rowOff>
    </xdr:from>
    <xdr:ext cx="1000124" cy="285751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247651" y="9191624"/>
          <a:ext cx="1000124" cy="285751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7AE896B5-B839-4DBF-B068-AA17043E4C7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1295399</xdr:colOff>
      <xdr:row>48</xdr:row>
      <xdr:rowOff>0</xdr:rowOff>
    </xdr:from>
    <xdr:ext cx="762001" cy="285749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295399" y="9191625"/>
          <a:ext cx="762001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26</xdr:row>
      <xdr:rowOff>171449</xdr:rowOff>
    </xdr:from>
    <xdr:to>
      <xdr:col>5</xdr:col>
      <xdr:colOff>0</xdr:colOff>
      <xdr:row>52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2247899</xdr:colOff>
      <xdr:row>53</xdr:row>
      <xdr:rowOff>0</xdr:rowOff>
    </xdr:from>
    <xdr:ext cx="4733925" cy="285749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247899" y="10153650"/>
          <a:ext cx="4733925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3D2422A-8453-400E-BB13-DDB6A32D25C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171450</xdr:colOff>
      <xdr:row>53</xdr:row>
      <xdr:rowOff>0</xdr:rowOff>
    </xdr:from>
    <xdr:ext cx="1009649" cy="285749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1450" y="10153650"/>
          <a:ext cx="1009649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0FAEE63F-28CD-4E49-AC26-33E22D8FAD8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1228725</xdr:colOff>
      <xdr:row>53</xdr:row>
      <xdr:rowOff>0</xdr:rowOff>
    </xdr:from>
    <xdr:ext cx="971550" cy="285749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1228725" y="10153650"/>
          <a:ext cx="971550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26</xdr:row>
      <xdr:rowOff>180975</xdr:rowOff>
    </xdr:from>
    <xdr:to>
      <xdr:col>5</xdr:col>
      <xdr:colOff>9525</xdr:colOff>
      <xdr:row>52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53</xdr:row>
      <xdr:rowOff>0</xdr:rowOff>
    </xdr:from>
    <xdr:ext cx="4600575" cy="285750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381250" y="10153650"/>
          <a:ext cx="4600575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3D2422A-8453-400E-BB13-DDB6A32D25C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219075</xdr:colOff>
      <xdr:row>53</xdr:row>
      <xdr:rowOff>0</xdr:rowOff>
    </xdr:from>
    <xdr:ext cx="1095375" cy="285749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219075" y="10153650"/>
          <a:ext cx="1095375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F294108-B5E4-46C6-8D0A-62FF965E26C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1362075</xdr:colOff>
      <xdr:row>53</xdr:row>
      <xdr:rowOff>0</xdr:rowOff>
    </xdr:from>
    <xdr:ext cx="971549" cy="285749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1362075" y="10153650"/>
          <a:ext cx="971549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26</xdr:row>
      <xdr:rowOff>9523</xdr:rowOff>
    </xdr:from>
    <xdr:to>
      <xdr:col>5</xdr:col>
      <xdr:colOff>0</xdr:colOff>
      <xdr:row>46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266699</xdr:colOff>
      <xdr:row>48</xdr:row>
      <xdr:rowOff>0</xdr:rowOff>
    </xdr:from>
    <xdr:ext cx="4467225" cy="276225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81224" y="9191625"/>
          <a:ext cx="4467225" cy="27622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fld id="{7948A787-447D-4ABC-9E58-7D0252306D1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n-US" sz="1100"/>
        </a:p>
      </xdr:txBody>
    </xdr:sp>
    <xdr:clientData/>
  </xdr:oneCellAnchor>
  <xdr:oneCellAnchor>
    <xdr:from>
      <xdr:col>0</xdr:col>
      <xdr:colOff>171451</xdr:colOff>
      <xdr:row>48</xdr:row>
      <xdr:rowOff>0</xdr:rowOff>
    </xdr:from>
    <xdr:ext cx="1019174" cy="285750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1451" y="9191625"/>
          <a:ext cx="1019174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7DE48AD6-43AA-4364-A569-2BB421FDF10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1238250</xdr:colOff>
      <xdr:row>48</xdr:row>
      <xdr:rowOff>0</xdr:rowOff>
    </xdr:from>
    <xdr:ext cx="904874" cy="285749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238250" y="9191625"/>
          <a:ext cx="904874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244076</xdr:colOff>
      <xdr:row>27</xdr:row>
      <xdr:rowOff>1</xdr:rowOff>
    </xdr:from>
    <xdr:to>
      <xdr:col>16</xdr:col>
      <xdr:colOff>600075</xdr:colOff>
      <xdr:row>51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52</xdr:row>
      <xdr:rowOff>1</xdr:rowOff>
    </xdr:from>
    <xdr:to>
      <xdr:col>0</xdr:col>
      <xdr:colOff>1276350</xdr:colOff>
      <xdr:row>53</xdr:row>
      <xdr:rowOff>95251</xdr:rowOff>
    </xdr:to>
    <xdr:sp macro="" textlink="$B$10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7650" y="10010776"/>
          <a:ext cx="1028700" cy="285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F61E516-3150-4C55-85EB-A80B700A442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  <xdr:twoCellAnchor>
    <xdr:from>
      <xdr:col>2</xdr:col>
      <xdr:colOff>0</xdr:colOff>
      <xdr:row>52</xdr:row>
      <xdr:rowOff>1</xdr:rowOff>
    </xdr:from>
    <xdr:to>
      <xdr:col>8</xdr:col>
      <xdr:colOff>695325</xdr:colOff>
      <xdr:row>53</xdr:row>
      <xdr:rowOff>95251</xdr:rowOff>
    </xdr:to>
    <xdr:sp macro="" textlink="$B$12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24100" y="10010776"/>
          <a:ext cx="4562475" cy="285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D715078-5113-412A-B36C-D7870237C49F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  <xdr:twoCellAnchor>
    <xdr:from>
      <xdr:col>9</xdr:col>
      <xdr:colOff>9525</xdr:colOff>
      <xdr:row>52</xdr:row>
      <xdr:rowOff>1</xdr:rowOff>
    </xdr:from>
    <xdr:to>
      <xdr:col>16</xdr:col>
      <xdr:colOff>609599</xdr:colOff>
      <xdr:row>53</xdr:row>
      <xdr:rowOff>95250</xdr:rowOff>
    </xdr:to>
    <xdr:sp macro="" textlink="$B$13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924675" y="10010776"/>
          <a:ext cx="3276599" cy="28574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BCC318A-810A-4C82-ADC9-B6150F69D25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  <xdr:oneCellAnchor>
    <xdr:from>
      <xdr:col>0</xdr:col>
      <xdr:colOff>1323975</xdr:colOff>
      <xdr:row>52</xdr:row>
      <xdr:rowOff>0</xdr:rowOff>
    </xdr:from>
    <xdr:ext cx="962024" cy="285749"/>
    <xdr:sp macro="" textlink="$B$11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323975" y="10010775"/>
          <a:ext cx="962024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26</xdr:row>
      <xdr:rowOff>190499</xdr:rowOff>
    </xdr:from>
    <xdr:to>
      <xdr:col>4</xdr:col>
      <xdr:colOff>1523999</xdr:colOff>
      <xdr:row>52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2257425</xdr:colOff>
      <xdr:row>53</xdr:row>
      <xdr:rowOff>0</xdr:rowOff>
    </xdr:from>
    <xdr:ext cx="5143500" cy="285750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257425" y="10153650"/>
          <a:ext cx="5143500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3D2422A-8453-400E-BB13-DDB6A32D25C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257175</xdr:colOff>
      <xdr:row>53</xdr:row>
      <xdr:rowOff>0</xdr:rowOff>
    </xdr:from>
    <xdr:ext cx="1009650" cy="285749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57175" y="10153650"/>
          <a:ext cx="1009650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89F0A74A-02E5-486A-B2DB-5DB56903CE7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1314450</xdr:colOff>
      <xdr:row>53</xdr:row>
      <xdr:rowOff>0</xdr:rowOff>
    </xdr:from>
    <xdr:ext cx="895350" cy="285749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314450" y="10153650"/>
          <a:ext cx="895350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205975</xdr:colOff>
      <xdr:row>20</xdr:row>
      <xdr:rowOff>2</xdr:rowOff>
    </xdr:from>
    <xdr:to>
      <xdr:col>7</xdr:col>
      <xdr:colOff>0</xdr:colOff>
      <xdr:row>35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37</xdr:row>
      <xdr:rowOff>1</xdr:rowOff>
    </xdr:from>
    <xdr:to>
      <xdr:col>0</xdr:col>
      <xdr:colOff>1228725</xdr:colOff>
      <xdr:row>38</xdr:row>
      <xdr:rowOff>95251</xdr:rowOff>
    </xdr:to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00025" y="7153276"/>
          <a:ext cx="1028700" cy="285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F61E516-3150-4C55-85EB-A80B700A442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  <xdr:twoCellAnchor>
    <xdr:from>
      <xdr:col>0</xdr:col>
      <xdr:colOff>1257299</xdr:colOff>
      <xdr:row>37</xdr:row>
      <xdr:rowOff>1</xdr:rowOff>
    </xdr:from>
    <xdr:to>
      <xdr:col>6</xdr:col>
      <xdr:colOff>409574</xdr:colOff>
      <xdr:row>38</xdr:row>
      <xdr:rowOff>95251</xdr:rowOff>
    </xdr:to>
    <xdr:sp macro="" textlink="$B$12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257299" y="7153276"/>
          <a:ext cx="4276725" cy="285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D715078-5113-412A-B36C-D7870237C49F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  <xdr:twoCellAnchor>
    <xdr:from>
      <xdr:col>8</xdr:col>
      <xdr:colOff>723899</xdr:colOff>
      <xdr:row>53</xdr:row>
      <xdr:rowOff>1</xdr:rowOff>
    </xdr:from>
    <xdr:to>
      <xdr:col>16</xdr:col>
      <xdr:colOff>609599</xdr:colOff>
      <xdr:row>54</xdr:row>
      <xdr:rowOff>95251</xdr:rowOff>
    </xdr:to>
    <xdr:sp macro="" textlink="$B$13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6915149" y="10201276"/>
          <a:ext cx="2505075" cy="285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BCC318A-810A-4C82-ADC9-B6150F69D25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  <xdr:oneCellAnchor>
    <xdr:from>
      <xdr:col>0</xdr:col>
      <xdr:colOff>200025</xdr:colOff>
      <xdr:row>38</xdr:row>
      <xdr:rowOff>133350</xdr:rowOff>
    </xdr:from>
    <xdr:ext cx="1028700" cy="285749"/>
    <xdr:sp macro="" textlink="$B$11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00025" y="7477125"/>
          <a:ext cx="1028700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twoCellAnchor>
    <xdr:from>
      <xdr:col>0</xdr:col>
      <xdr:colOff>1257300</xdr:colOff>
      <xdr:row>38</xdr:row>
      <xdr:rowOff>133351</xdr:rowOff>
    </xdr:from>
    <xdr:to>
      <xdr:col>7</xdr:col>
      <xdr:colOff>0</xdr:colOff>
      <xdr:row>40</xdr:row>
      <xdr:rowOff>38101</xdr:rowOff>
    </xdr:to>
    <xdr:sp macro="" textlink="$B$13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1257300" y="7477126"/>
          <a:ext cx="4276725" cy="285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7299669-9847-4F1E-9E0E-E5C03153B38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27</xdr:row>
      <xdr:rowOff>0</xdr:rowOff>
    </xdr:from>
    <xdr:to>
      <xdr:col>4</xdr:col>
      <xdr:colOff>1619250</xdr:colOff>
      <xdr:row>52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76199</xdr:colOff>
      <xdr:row>53</xdr:row>
      <xdr:rowOff>1</xdr:rowOff>
    </xdr:from>
    <xdr:ext cx="4867275" cy="276224"/>
    <xdr:sp macro="" textlink="$B$12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2190749" y="10153651"/>
          <a:ext cx="4867275" cy="276224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3D2422A-8453-400E-BB13-DDB6A32D25C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247650</xdr:colOff>
      <xdr:row>53</xdr:row>
      <xdr:rowOff>0</xdr:rowOff>
    </xdr:from>
    <xdr:ext cx="1009649" cy="285749"/>
    <xdr:sp macro="" textlink="$B$10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247650" y="10153650"/>
          <a:ext cx="1009649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CBA8A4EF-7B23-4500-A12E-97FE358655F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1304924</xdr:colOff>
      <xdr:row>53</xdr:row>
      <xdr:rowOff>0</xdr:rowOff>
    </xdr:from>
    <xdr:ext cx="838201" cy="285749"/>
    <xdr:sp macro="" textlink="$B$11">
      <xdr:nvSpPr>
        <xdr:cNvPr id="10" name="Text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304924" y="10153650"/>
          <a:ext cx="838201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27</xdr:row>
      <xdr:rowOff>0</xdr:rowOff>
    </xdr:from>
    <xdr:to>
      <xdr:col>5</xdr:col>
      <xdr:colOff>1</xdr:colOff>
      <xdr:row>52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114300</xdr:colOff>
      <xdr:row>53</xdr:row>
      <xdr:rowOff>1</xdr:rowOff>
    </xdr:from>
    <xdr:ext cx="4743449" cy="285749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228850" y="10153651"/>
          <a:ext cx="4743449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3D2422A-8453-400E-BB13-DDB6A32D25C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228600</xdr:colOff>
      <xdr:row>53</xdr:row>
      <xdr:rowOff>0</xdr:rowOff>
    </xdr:from>
    <xdr:ext cx="1009649" cy="285749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228600" y="10153650"/>
          <a:ext cx="1009649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FBCD2302-BB20-4EC0-B609-820C6F974CA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1276350</xdr:colOff>
      <xdr:row>53</xdr:row>
      <xdr:rowOff>0</xdr:rowOff>
    </xdr:from>
    <xdr:ext cx="904874" cy="285749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276350" y="10153650"/>
          <a:ext cx="904874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26</xdr:row>
      <xdr:rowOff>9525</xdr:rowOff>
    </xdr:from>
    <xdr:to>
      <xdr:col>5</xdr:col>
      <xdr:colOff>1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180974</xdr:colOff>
      <xdr:row>48</xdr:row>
      <xdr:rowOff>0</xdr:rowOff>
    </xdr:from>
    <xdr:ext cx="4505325" cy="285751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095499" y="9191625"/>
          <a:ext cx="4505325" cy="285751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fld id="{7948A787-447D-4ABC-9E58-7D0252306D1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n-US" sz="1100"/>
        </a:p>
      </xdr:txBody>
    </xdr:sp>
    <xdr:clientData/>
  </xdr:oneCellAnchor>
  <xdr:oneCellAnchor>
    <xdr:from>
      <xdr:col>0</xdr:col>
      <xdr:colOff>190500</xdr:colOff>
      <xdr:row>48</xdr:row>
      <xdr:rowOff>0</xdr:rowOff>
    </xdr:from>
    <xdr:ext cx="1009649" cy="276224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90500" y="9191625"/>
          <a:ext cx="1009649" cy="276224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646F53E3-A2D4-40AD-84A0-9F347AD854F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1247775</xdr:colOff>
      <xdr:row>48</xdr:row>
      <xdr:rowOff>0</xdr:rowOff>
    </xdr:from>
    <xdr:ext cx="800100" cy="285749"/>
    <xdr:sp macro="" textlink="$B$11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47775" y="9191625"/>
          <a:ext cx="800100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25</xdr:row>
      <xdr:rowOff>190499</xdr:rowOff>
    </xdr:from>
    <xdr:to>
      <xdr:col>5</xdr:col>
      <xdr:colOff>0</xdr:colOff>
      <xdr:row>46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209550</xdr:colOff>
      <xdr:row>48</xdr:row>
      <xdr:rowOff>0</xdr:rowOff>
    </xdr:from>
    <xdr:ext cx="4400549" cy="295275"/>
    <xdr:sp macro="" textlink="$B$12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124075" y="9191625"/>
          <a:ext cx="4400549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fld id="{7948A787-447D-4ABC-9E58-7D0252306D1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n-US" sz="1100"/>
        </a:p>
      </xdr:txBody>
    </xdr:sp>
    <xdr:clientData/>
  </xdr:oneCellAnchor>
  <xdr:oneCellAnchor>
    <xdr:from>
      <xdr:col>0</xdr:col>
      <xdr:colOff>190500</xdr:colOff>
      <xdr:row>48</xdr:row>
      <xdr:rowOff>0</xdr:rowOff>
    </xdr:from>
    <xdr:ext cx="1000125" cy="285750"/>
    <xdr:sp macro="" textlink="$B$10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90500" y="9191625"/>
          <a:ext cx="1000125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DBDA890-A343-4033-B2E1-16F077A3ADE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1238250</xdr:colOff>
      <xdr:row>48</xdr:row>
      <xdr:rowOff>0</xdr:rowOff>
    </xdr:from>
    <xdr:ext cx="847724" cy="285749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238250" y="9191625"/>
          <a:ext cx="847724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workbookViewId="0">
      <selection activeCell="D11" sqref="D11"/>
    </sheetView>
  </sheetViews>
  <sheetFormatPr defaultRowHeight="15" x14ac:dyDescent="0.25"/>
  <cols>
    <col min="1" max="16384" width="9.140625" style="50"/>
  </cols>
  <sheetData>
    <row r="1" spans="1:1" x14ac:dyDescent="0.25">
      <c r="A1" s="49" t="s">
        <v>248</v>
      </c>
    </row>
    <row r="3" spans="1:1" x14ac:dyDescent="0.25">
      <c r="A3" s="50" t="s">
        <v>257</v>
      </c>
    </row>
    <row r="4" spans="1:1" x14ac:dyDescent="0.25">
      <c r="A4" s="50" t="s">
        <v>355</v>
      </c>
    </row>
    <row r="6" spans="1:1" x14ac:dyDescent="0.25">
      <c r="A6" s="54" t="s">
        <v>256</v>
      </c>
    </row>
    <row r="7" spans="1:1" x14ac:dyDescent="0.25">
      <c r="A7" s="50" t="s">
        <v>361</v>
      </c>
    </row>
    <row r="8" spans="1:1" x14ac:dyDescent="0.25">
      <c r="A8" s="50" t="s">
        <v>362</v>
      </c>
    </row>
    <row r="9" spans="1:1" x14ac:dyDescent="0.25">
      <c r="A9" s="50" t="s">
        <v>249</v>
      </c>
    </row>
    <row r="10" spans="1:1" x14ac:dyDescent="0.25">
      <c r="A10" s="51" t="s">
        <v>252</v>
      </c>
    </row>
    <row r="11" spans="1:1" x14ac:dyDescent="0.25">
      <c r="A11" s="51" t="s">
        <v>253</v>
      </c>
    </row>
    <row r="12" spans="1:1" x14ac:dyDescent="0.25">
      <c r="A12" s="51" t="s">
        <v>344</v>
      </c>
    </row>
    <row r="13" spans="1:1" x14ac:dyDescent="0.25">
      <c r="A13" s="52"/>
    </row>
    <row r="14" spans="1:1" x14ac:dyDescent="0.25">
      <c r="A14" s="54" t="s">
        <v>254</v>
      </c>
    </row>
    <row r="15" spans="1:1" x14ac:dyDescent="0.25">
      <c r="A15" s="54" t="s">
        <v>255</v>
      </c>
    </row>
    <row r="16" spans="1:1" x14ac:dyDescent="0.25">
      <c r="A16" s="54"/>
    </row>
    <row r="17" spans="1:9" x14ac:dyDescent="0.25">
      <c r="A17" s="54"/>
    </row>
    <row r="18" spans="1:9" x14ac:dyDescent="0.25">
      <c r="A18" s="49" t="s">
        <v>250</v>
      </c>
      <c r="E18" s="53"/>
      <c r="F18" s="53"/>
      <c r="G18" s="53"/>
      <c r="H18" s="53"/>
      <c r="I18" s="53"/>
    </row>
    <row r="20" spans="1:9" x14ac:dyDescent="0.25">
      <c r="A20" s="50" t="s">
        <v>347</v>
      </c>
    </row>
    <row r="21" spans="1:9" x14ac:dyDescent="0.25">
      <c r="A21" s="50" t="s">
        <v>348</v>
      </c>
    </row>
    <row r="22" spans="1:9" x14ac:dyDescent="0.25">
      <c r="A22" s="50" t="s">
        <v>349</v>
      </c>
    </row>
    <row r="23" spans="1:9" x14ac:dyDescent="0.25">
      <c r="A23" s="50" t="s">
        <v>350</v>
      </c>
    </row>
    <row r="24" spans="1:9" x14ac:dyDescent="0.25">
      <c r="A24" s="50" t="s">
        <v>351</v>
      </c>
    </row>
    <row r="25" spans="1:9" x14ac:dyDescent="0.25">
      <c r="A25" s="50" t="s">
        <v>352</v>
      </c>
    </row>
    <row r="26" spans="1:9" x14ac:dyDescent="0.25">
      <c r="A26" s="50" t="s">
        <v>353</v>
      </c>
    </row>
    <row r="27" spans="1:9" x14ac:dyDescent="0.25">
      <c r="A27" s="50" t="s">
        <v>354</v>
      </c>
    </row>
    <row r="28" spans="1:9" x14ac:dyDescent="0.25">
      <c r="A28" s="50" t="s">
        <v>251</v>
      </c>
    </row>
  </sheetData>
  <sheetProtection algorithmName="SHA-512" hashValue="Q4G0MmhalEBFZp+YVEB5bxyYU8B5EZjs6KMYQ9B61Ao+hblAIau5aaV73JycotBaJ49yDU6V8CKO9bv3JO6koQ==" saltValue="vxKuV0XinEboKjJ9eWxD7Q==" spinCount="100000" sheet="1" objects="1" scenarios="1" selectLockedCells="1" selectUnlockedCells="1"/>
  <pageMargins left="0.7" right="0.7" top="0.75" bottom="0.75" header="0.3" footer="0.3"/>
  <pageSetup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32"/>
  <sheetViews>
    <sheetView workbookViewId="0">
      <selection activeCell="B10" sqref="B10"/>
    </sheetView>
  </sheetViews>
  <sheetFormatPr defaultRowHeight="15" x14ac:dyDescent="0.25"/>
  <cols>
    <col min="1" max="1" width="28.7109375" style="1" customWidth="1"/>
    <col min="2" max="2" width="17.42578125" style="1" customWidth="1"/>
    <col min="3" max="3" width="16.42578125" style="1" customWidth="1"/>
    <col min="4" max="4" width="12.5703125" style="1" customWidth="1"/>
    <col min="5" max="5" width="22.7109375" style="1" customWidth="1"/>
    <col min="6" max="6" width="28.7109375" style="1" customWidth="1"/>
    <col min="7" max="8" width="16.8554687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3" width="9.140625" style="1" customWidth="1"/>
    <col min="24" max="16384" width="9.140625" style="1"/>
  </cols>
  <sheetData>
    <row r="1" spans="1:16" ht="15.75" x14ac:dyDescent="0.25">
      <c r="A1" s="142" t="s">
        <v>0</v>
      </c>
      <c r="B1" s="142"/>
      <c r="C1" s="142"/>
      <c r="D1" s="142"/>
      <c r="E1" s="142"/>
    </row>
    <row r="2" spans="1:16" ht="15.75" x14ac:dyDescent="0.25">
      <c r="A2" s="142" t="s">
        <v>53</v>
      </c>
      <c r="B2" s="142"/>
      <c r="C2" s="142"/>
      <c r="D2" s="142"/>
      <c r="E2" s="142"/>
    </row>
    <row r="3" spans="1:16" ht="15.75" x14ac:dyDescent="0.25">
      <c r="A3" s="2"/>
      <c r="B3" s="1" t="s">
        <v>357</v>
      </c>
    </row>
    <row r="4" spans="1:16" ht="15.75" x14ac:dyDescent="0.25">
      <c r="A4" s="2"/>
      <c r="B4" s="3" t="s">
        <v>176</v>
      </c>
      <c r="C4" s="3"/>
      <c r="D4" s="3"/>
      <c r="E4" s="3"/>
    </row>
    <row r="5" spans="1:16" ht="15.75" x14ac:dyDescent="0.25">
      <c r="A5" s="2"/>
      <c r="B5" s="1" t="s">
        <v>19</v>
      </c>
    </row>
    <row r="6" spans="1:16" ht="15.75" x14ac:dyDescent="0.25">
      <c r="A6" s="2"/>
    </row>
    <row r="7" spans="1:16" x14ac:dyDescent="0.25">
      <c r="A7" s="4" t="s">
        <v>2</v>
      </c>
      <c r="B7" s="140" t="s">
        <v>263</v>
      </c>
      <c r="C7" s="140"/>
      <c r="D7" s="140"/>
      <c r="E7" s="140"/>
      <c r="F7" s="140"/>
      <c r="N7" s="5"/>
      <c r="O7" s="5"/>
    </row>
    <row r="8" spans="1:16" x14ac:dyDescent="0.25">
      <c r="A8" s="4" t="s">
        <v>3</v>
      </c>
      <c r="B8" s="16" t="s">
        <v>17</v>
      </c>
      <c r="N8" s="5"/>
      <c r="O8" s="5"/>
    </row>
    <row r="9" spans="1:16" x14ac:dyDescent="0.25">
      <c r="A9" s="4" t="s">
        <v>4</v>
      </c>
      <c r="B9" s="16" t="s">
        <v>5</v>
      </c>
      <c r="N9" s="5"/>
      <c r="O9" s="5"/>
    </row>
    <row r="10" spans="1:16" x14ac:dyDescent="0.25">
      <c r="A10" s="4" t="s">
        <v>356</v>
      </c>
      <c r="B10" s="68"/>
    </row>
    <row r="11" spans="1:16" x14ac:dyDescent="0.25">
      <c r="A11" s="4" t="s">
        <v>6</v>
      </c>
      <c r="B11" s="40"/>
      <c r="N11" s="5"/>
      <c r="O11" s="5"/>
    </row>
    <row r="12" spans="1:16" x14ac:dyDescent="0.25">
      <c r="A12" s="4" t="s">
        <v>7</v>
      </c>
      <c r="B12" s="43"/>
      <c r="C12" s="57"/>
      <c r="D12" s="57"/>
      <c r="N12" s="5"/>
      <c r="O12" s="5"/>
    </row>
    <row r="13" spans="1:16" x14ac:dyDescent="0.25">
      <c r="A13" s="15"/>
      <c r="M13" s="1" t="s">
        <v>20</v>
      </c>
    </row>
    <row r="14" spans="1:16" x14ac:dyDescent="0.25">
      <c r="A14" s="15"/>
      <c r="B14" s="17" t="s">
        <v>179</v>
      </c>
    </row>
    <row r="15" spans="1:16" x14ac:dyDescent="0.25">
      <c r="A15" s="4"/>
      <c r="B15" s="8" t="s">
        <v>173</v>
      </c>
      <c r="C15" s="8" t="s">
        <v>174</v>
      </c>
      <c r="G15" s="141" t="s">
        <v>8</v>
      </c>
      <c r="H15" s="141"/>
      <c r="M15" s="1" t="s">
        <v>1</v>
      </c>
    </row>
    <row r="16" spans="1:16" x14ac:dyDescent="0.25">
      <c r="A16" s="8" t="s">
        <v>45</v>
      </c>
      <c r="B16" s="41"/>
      <c r="C16" s="41"/>
      <c r="D16" s="55" t="s">
        <v>9</v>
      </c>
      <c r="F16" s="33" t="s">
        <v>45</v>
      </c>
      <c r="G16" s="55">
        <f>+B16</f>
        <v>0</v>
      </c>
      <c r="H16" s="55">
        <f>+C16</f>
        <v>0</v>
      </c>
      <c r="M16" s="1" t="s">
        <v>21</v>
      </c>
      <c r="N16" s="5" t="e">
        <f>(rtot1/dtot)*(ctot1/dtot)*dtot</f>
        <v>#DIV/0!</v>
      </c>
      <c r="O16" s="5" t="e">
        <f>(rtot1/dtot)*(ctot2/dtot)*dtot</f>
        <v>#DIV/0!</v>
      </c>
      <c r="P16" s="1" t="e">
        <f>SUM(N16:O16)</f>
        <v>#DIV/0!</v>
      </c>
    </row>
    <row r="17" spans="1:16" x14ac:dyDescent="0.25">
      <c r="A17" s="1" t="s">
        <v>14</v>
      </c>
      <c r="B17" s="42"/>
      <c r="C17" s="42"/>
      <c r="D17" s="1">
        <f>+C17+B17</f>
        <v>0</v>
      </c>
      <c r="F17" s="1" t="str">
        <f>+A17</f>
        <v>Decreased</v>
      </c>
      <c r="G17" s="11" t="e">
        <f>+B17/ctot1</f>
        <v>#DIV/0!</v>
      </c>
      <c r="H17" s="11" t="e">
        <f>+C17/ctot2</f>
        <v>#DIV/0!</v>
      </c>
      <c r="M17" s="1" t="s">
        <v>22</v>
      </c>
      <c r="N17" s="5" t="e">
        <f>+rtot2/dtot*ctot1/dtot*dtot</f>
        <v>#DIV/0!</v>
      </c>
      <c r="O17" s="5" t="e">
        <f>(rtot2/dtot)*(ctot2/dtot)*dtot</f>
        <v>#DIV/0!</v>
      </c>
      <c r="P17" s="1" t="e">
        <f>SUM(N17:O17)</f>
        <v>#DIV/0!</v>
      </c>
    </row>
    <row r="18" spans="1:16" x14ac:dyDescent="0.25">
      <c r="A18" s="1" t="s">
        <v>188</v>
      </c>
      <c r="B18" s="42"/>
      <c r="C18" s="42"/>
      <c r="D18" s="1">
        <f>+C18+B18</f>
        <v>0</v>
      </c>
      <c r="F18" s="1" t="str">
        <f>+A18</f>
        <v>No jail/prison either interview</v>
      </c>
      <c r="G18" s="11" t="e">
        <f>+B18/ctot1</f>
        <v>#DIV/0!</v>
      </c>
      <c r="H18" s="11" t="e">
        <f>+C18/ctot2</f>
        <v>#DIV/0!</v>
      </c>
      <c r="M18" s="1" t="s">
        <v>23</v>
      </c>
      <c r="N18" s="5" t="e">
        <f>rtot3/dtot*ctot1/dtot*dtot</f>
        <v>#DIV/0!</v>
      </c>
      <c r="O18" s="5" t="e">
        <f>(rtot3/dtot)*(ctot2/dtot)*dtot</f>
        <v>#DIV/0!</v>
      </c>
      <c r="P18" s="1" t="e">
        <f>SUM(N18:O18)</f>
        <v>#DIV/0!</v>
      </c>
    </row>
    <row r="19" spans="1:16" x14ac:dyDescent="0.25">
      <c r="A19" s="1" t="s">
        <v>189</v>
      </c>
      <c r="B19" s="42"/>
      <c r="C19" s="42"/>
      <c r="D19" s="1">
        <f>+C19+B19</f>
        <v>0</v>
      </c>
      <c r="F19" s="1" t="str">
        <f>+A19</f>
        <v>Jail/prison both interviews</v>
      </c>
      <c r="G19" s="11" t="e">
        <f>+B19/ctot1</f>
        <v>#DIV/0!</v>
      </c>
      <c r="H19" s="11" t="e">
        <f>+C19/ctot2</f>
        <v>#DIV/0!</v>
      </c>
      <c r="M19" s="1" t="s">
        <v>24</v>
      </c>
      <c r="N19" s="5" t="e">
        <f>+rtot4/dtot*ctot1/dtot*dtot</f>
        <v>#DIV/0!</v>
      </c>
      <c r="O19" s="5" t="e">
        <f>(rtot4/dtot)*(ctot2/dtot)*dtot</f>
        <v>#DIV/0!</v>
      </c>
      <c r="P19" s="1" t="e">
        <f>SUM(N19:O19)</f>
        <v>#DIV/0!</v>
      </c>
    </row>
    <row r="20" spans="1:16" x14ac:dyDescent="0.25">
      <c r="A20" s="1" t="s">
        <v>10</v>
      </c>
      <c r="B20" s="42"/>
      <c r="C20" s="42"/>
      <c r="D20" s="1">
        <f>+C20+B20</f>
        <v>0</v>
      </c>
      <c r="F20" s="1" t="str">
        <f>+A20</f>
        <v>Increased</v>
      </c>
      <c r="G20" s="11" t="e">
        <f>+B20/ctot1</f>
        <v>#DIV/0!</v>
      </c>
      <c r="H20" s="11" t="e">
        <f>+C20/ctot2</f>
        <v>#DIV/0!</v>
      </c>
      <c r="N20" s="5"/>
      <c r="O20" s="5"/>
    </row>
    <row r="21" spans="1:16" x14ac:dyDescent="0.25">
      <c r="A21" s="1" t="s">
        <v>9</v>
      </c>
      <c r="B21" s="1">
        <f>SUM(B17:B20)</f>
        <v>0</v>
      </c>
      <c r="C21" s="1">
        <f>SUM(C17:C20)</f>
        <v>0</v>
      </c>
      <c r="D21" s="1">
        <f>+C21+B21</f>
        <v>0</v>
      </c>
      <c r="F21" s="1" t="s">
        <v>9</v>
      </c>
      <c r="G21" s="12" t="e">
        <f>SUM(G17:G20)</f>
        <v>#DIV/0!</v>
      </c>
      <c r="H21" s="12" t="e">
        <f>SUM(H17:H20)</f>
        <v>#DIV/0!</v>
      </c>
      <c r="N21" s="5"/>
      <c r="O21" s="5"/>
    </row>
    <row r="22" spans="1:16" x14ac:dyDescent="0.25">
      <c r="N22" s="1" t="e">
        <f>SUM(N16:N19)</f>
        <v>#DIV/0!</v>
      </c>
      <c r="O22" s="1" t="e">
        <f>SUM(O16:O19)</f>
        <v>#DIV/0!</v>
      </c>
      <c r="P22" s="1" t="e">
        <f>SUM(N22:O22)</f>
        <v>#DIV/0!</v>
      </c>
    </row>
    <row r="23" spans="1:16" x14ac:dyDescent="0.25">
      <c r="O23" s="1">
        <f>+COUNTIF(N16:O19,"&lt;5")</f>
        <v>0</v>
      </c>
    </row>
    <row r="24" spans="1:16" x14ac:dyDescent="0.25">
      <c r="A24" s="13" t="s">
        <v>15</v>
      </c>
      <c r="B24" s="13" t="str">
        <f>IF(+COUNTIF(D17:D20,"=0")&gt;0,"Chi-square cannot be calculated if a row total is zero",IF(AND(O24&lt;0.05,O24&gt;0.01),"Distributions differ at the .05 level",IF(O23&gt;0,"Data distribution will not support calculation of a Chi-square value",IF(O24&lt;=0.01,"Distributions differ at the .01 level","No difference between distributions"))))</f>
        <v>Chi-square cannot be calculated if a row total is zero</v>
      </c>
      <c r="C24" s="13"/>
      <c r="D24" s="13"/>
      <c r="E24" s="13"/>
      <c r="M24" s="18" t="s">
        <v>16</v>
      </c>
      <c r="N24" s="18"/>
      <c r="O24" s="19" t="e">
        <f>CHITEST(B17:C20,N16:O19)</f>
        <v>#DIV/0!</v>
      </c>
    </row>
    <row r="26" spans="1:16" x14ac:dyDescent="0.25">
      <c r="M26" s="16"/>
      <c r="N26" s="16"/>
      <c r="O26" s="20"/>
    </row>
    <row r="29" spans="1:16" x14ac:dyDescent="0.25">
      <c r="A29" s="4"/>
    </row>
    <row r="30" spans="1:16" x14ac:dyDescent="0.25">
      <c r="A30" s="15"/>
      <c r="B30" s="15"/>
      <c r="D30" s="15"/>
    </row>
    <row r="31" spans="1:16" x14ac:dyDescent="0.25">
      <c r="A31" s="15"/>
      <c r="B31" s="15"/>
      <c r="C31" s="15"/>
      <c r="D31" s="15"/>
    </row>
    <row r="32" spans="1:16" ht="14.25" customHeight="1" x14ac:dyDescent="0.25"/>
  </sheetData>
  <sheetProtection algorithmName="SHA-512" hashValue="iy3NKNq20sjfYrqudsMdlxMahASSI7mwtZ5gj9w7G1aK4CzqvISyHArUne9XsrONWAiW2rW0zfcQskMbwEQWOg==" saltValue="uc324PKRmhT1zjhiFeD+gg==" spinCount="100000" sheet="1" objects="1" scenarios="1" selectLockedCells="1"/>
  <mergeCells count="4">
    <mergeCell ref="G15:H15"/>
    <mergeCell ref="A1:E1"/>
    <mergeCell ref="A2:E2"/>
    <mergeCell ref="B7:F7"/>
  </mergeCells>
  <pageMargins left="0.7" right="0.7" top="0.75" bottom="0.75" header="0.3" footer="0.3"/>
  <pageSetup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2"/>
  <sheetViews>
    <sheetView zoomScaleNormal="100" workbookViewId="0">
      <selection activeCell="B10" sqref="B10"/>
    </sheetView>
  </sheetViews>
  <sheetFormatPr defaultRowHeight="15" x14ac:dyDescent="0.25"/>
  <cols>
    <col min="1" max="1" width="28.7109375" style="1" customWidth="1"/>
    <col min="2" max="2" width="16.28515625" style="1" customWidth="1"/>
    <col min="3" max="3" width="16.7109375" style="1" customWidth="1"/>
    <col min="4" max="4" width="12.42578125" style="1" customWidth="1"/>
    <col min="5" max="5" width="22.42578125" style="1" customWidth="1"/>
    <col min="6" max="6" width="27.7109375" style="1" customWidth="1"/>
    <col min="7" max="7" width="16.5703125" style="1" customWidth="1"/>
    <col min="8" max="8" width="16.8554687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3" width="9.140625" style="1" customWidth="1"/>
    <col min="24" max="16384" width="9.140625" style="1"/>
  </cols>
  <sheetData>
    <row r="1" spans="1:16" ht="15.75" x14ac:dyDescent="0.25">
      <c r="A1" s="142" t="s">
        <v>0</v>
      </c>
      <c r="B1" s="142"/>
      <c r="C1" s="142"/>
      <c r="D1" s="142"/>
      <c r="E1" s="142"/>
    </row>
    <row r="2" spans="1:16" ht="15.75" x14ac:dyDescent="0.25">
      <c r="A2" s="142" t="s">
        <v>53</v>
      </c>
      <c r="B2" s="142"/>
      <c r="C2" s="142"/>
      <c r="D2" s="142"/>
      <c r="E2" s="142"/>
    </row>
    <row r="3" spans="1:16" ht="15.75" x14ac:dyDescent="0.25">
      <c r="A3" s="2"/>
      <c r="B3" s="1" t="s">
        <v>357</v>
      </c>
    </row>
    <row r="4" spans="1:16" ht="15.75" x14ac:dyDescent="0.25">
      <c r="A4" s="2"/>
      <c r="B4" s="3" t="s">
        <v>176</v>
      </c>
      <c r="C4" s="3"/>
      <c r="D4" s="3"/>
      <c r="E4" s="3"/>
    </row>
    <row r="5" spans="1:16" ht="15.75" x14ac:dyDescent="0.25">
      <c r="A5" s="2"/>
      <c r="B5" s="1" t="s">
        <v>19</v>
      </c>
    </row>
    <row r="6" spans="1:16" ht="15.75" x14ac:dyDescent="0.25">
      <c r="A6" s="2"/>
    </row>
    <row r="7" spans="1:16" x14ac:dyDescent="0.25">
      <c r="A7" s="4" t="s">
        <v>2</v>
      </c>
      <c r="B7" s="140" t="s">
        <v>264</v>
      </c>
      <c r="C7" s="140"/>
      <c r="D7" s="140"/>
      <c r="E7" s="140"/>
      <c r="F7" s="140"/>
      <c r="N7" s="5"/>
      <c r="O7" s="5"/>
    </row>
    <row r="8" spans="1:16" x14ac:dyDescent="0.25">
      <c r="A8" s="4" t="s">
        <v>3</v>
      </c>
      <c r="B8" s="16" t="s">
        <v>17</v>
      </c>
      <c r="N8" s="5"/>
      <c r="O8" s="5"/>
    </row>
    <row r="9" spans="1:16" x14ac:dyDescent="0.25">
      <c r="A9" s="4" t="s">
        <v>4</v>
      </c>
      <c r="B9" s="16" t="s">
        <v>5</v>
      </c>
      <c r="N9" s="5"/>
      <c r="O9" s="5"/>
    </row>
    <row r="10" spans="1:16" x14ac:dyDescent="0.25">
      <c r="A10" s="4" t="s">
        <v>356</v>
      </c>
      <c r="B10" s="68"/>
    </row>
    <row r="11" spans="1:16" x14ac:dyDescent="0.25">
      <c r="A11" s="4" t="s">
        <v>6</v>
      </c>
      <c r="B11" s="40"/>
      <c r="N11" s="5"/>
      <c r="O11" s="5"/>
    </row>
    <row r="12" spans="1:16" x14ac:dyDescent="0.25">
      <c r="A12" s="4" t="s">
        <v>7</v>
      </c>
      <c r="B12" s="43"/>
      <c r="C12" s="57"/>
      <c r="D12" s="57"/>
      <c r="N12" s="5"/>
      <c r="O12" s="5"/>
    </row>
    <row r="13" spans="1:16" x14ac:dyDescent="0.25">
      <c r="A13" s="15"/>
      <c r="M13" s="1" t="s">
        <v>20</v>
      </c>
    </row>
    <row r="14" spans="1:16" x14ac:dyDescent="0.25">
      <c r="A14" s="15"/>
      <c r="B14" s="17" t="s">
        <v>179</v>
      </c>
    </row>
    <row r="15" spans="1:16" x14ac:dyDescent="0.25">
      <c r="A15" s="4"/>
      <c r="B15" s="8" t="s">
        <v>173</v>
      </c>
      <c r="C15" s="8" t="s">
        <v>174</v>
      </c>
      <c r="G15" s="141" t="s">
        <v>8</v>
      </c>
      <c r="H15" s="141"/>
      <c r="M15" s="1" t="s">
        <v>1</v>
      </c>
    </row>
    <row r="16" spans="1:16" x14ac:dyDescent="0.25">
      <c r="A16" s="8" t="s">
        <v>45</v>
      </c>
      <c r="B16" s="41"/>
      <c r="C16" s="41"/>
      <c r="D16" s="55" t="s">
        <v>9</v>
      </c>
      <c r="F16" s="33" t="s">
        <v>45</v>
      </c>
      <c r="G16" s="55">
        <f>+B16</f>
        <v>0</v>
      </c>
      <c r="H16" s="55">
        <f>+C16</f>
        <v>0</v>
      </c>
      <c r="M16" s="1" t="s">
        <v>21</v>
      </c>
      <c r="N16" s="5" t="e">
        <f>(rtot1/dtot)*(ctot1/dtot)*dtot</f>
        <v>#DIV/0!</v>
      </c>
      <c r="O16" s="5" t="e">
        <f>(rtot1/dtot)*(ctot2/dtot)*dtot</f>
        <v>#DIV/0!</v>
      </c>
      <c r="P16" s="1" t="e">
        <f>SUM(N16:O16)</f>
        <v>#DIV/0!</v>
      </c>
    </row>
    <row r="17" spans="1:16" x14ac:dyDescent="0.25">
      <c r="A17" s="1" t="s">
        <v>190</v>
      </c>
      <c r="B17" s="42"/>
      <c r="C17" s="42"/>
      <c r="D17" s="1">
        <f>+C17+B17</f>
        <v>0</v>
      </c>
      <c r="F17" s="1" t="str">
        <f>+A17</f>
        <v>Gained employment</v>
      </c>
      <c r="G17" s="11" t="e">
        <f>+B17/ctot1</f>
        <v>#DIV/0!</v>
      </c>
      <c r="H17" s="11" t="e">
        <f>+C17/ctot2</f>
        <v>#DIV/0!</v>
      </c>
      <c r="M17" s="1" t="s">
        <v>22</v>
      </c>
      <c r="N17" s="5" t="e">
        <f>+rtot2/dtot*ctot1/dtot*dtot</f>
        <v>#DIV/0!</v>
      </c>
      <c r="O17" s="5" t="e">
        <f>(rtot2/dtot)*(ctot2/dtot)*dtot</f>
        <v>#DIV/0!</v>
      </c>
      <c r="P17" s="1" t="e">
        <f>SUM(N17:O17)</f>
        <v>#DIV/0!</v>
      </c>
    </row>
    <row r="18" spans="1:16" x14ac:dyDescent="0.25">
      <c r="A18" s="1" t="s">
        <v>191</v>
      </c>
      <c r="B18" s="42"/>
      <c r="C18" s="42"/>
      <c r="D18" s="1">
        <f>+C18+B18</f>
        <v>0</v>
      </c>
      <c r="F18" s="1" t="str">
        <f>+A18</f>
        <v>Employed both interviews</v>
      </c>
      <c r="G18" s="11" t="e">
        <f>+B18/ctot1</f>
        <v>#DIV/0!</v>
      </c>
      <c r="H18" s="11" t="e">
        <f>+C18/ctot2</f>
        <v>#DIV/0!</v>
      </c>
      <c r="M18" s="1" t="s">
        <v>23</v>
      </c>
      <c r="N18" s="5" t="e">
        <f>rtot3/dtot*ctot1/dtot*dtot</f>
        <v>#DIV/0!</v>
      </c>
      <c r="O18" s="5" t="e">
        <f>(rtot3/dtot)*(ctot2/dtot)*dtot</f>
        <v>#DIV/0!</v>
      </c>
      <c r="P18" s="1" t="e">
        <f>SUM(N18:O18)</f>
        <v>#DIV/0!</v>
      </c>
    </row>
    <row r="19" spans="1:16" x14ac:dyDescent="0.25">
      <c r="A19" s="1" t="s">
        <v>192</v>
      </c>
      <c r="B19" s="42"/>
      <c r="C19" s="42"/>
      <c r="D19" s="1">
        <f>+C19+B19</f>
        <v>0</v>
      </c>
      <c r="F19" s="1" t="str">
        <f>+A19</f>
        <v>Unemployed both interviews</v>
      </c>
      <c r="G19" s="11" t="e">
        <f>+B19/ctot1</f>
        <v>#DIV/0!</v>
      </c>
      <c r="H19" s="11" t="e">
        <f>+C19/ctot2</f>
        <v>#DIV/0!</v>
      </c>
      <c r="M19" s="1" t="s">
        <v>24</v>
      </c>
      <c r="N19" s="5" t="e">
        <f>+rtot4/dtot*ctot1/dtot*dtot</f>
        <v>#DIV/0!</v>
      </c>
      <c r="O19" s="5" t="e">
        <f>(rtot4/dtot)*(ctot2/dtot)*dtot</f>
        <v>#DIV/0!</v>
      </c>
      <c r="P19" s="1" t="e">
        <f>SUM(N19:O19)</f>
        <v>#DIV/0!</v>
      </c>
    </row>
    <row r="20" spans="1:16" x14ac:dyDescent="0.25">
      <c r="A20" s="1" t="s">
        <v>193</v>
      </c>
      <c r="B20" s="42"/>
      <c r="C20" s="42"/>
      <c r="D20" s="1">
        <f>+C20+B20</f>
        <v>0</v>
      </c>
      <c r="F20" s="1" t="str">
        <f>+A20</f>
        <v>Lost employment</v>
      </c>
      <c r="G20" s="11" t="e">
        <f>+B20/ctot1</f>
        <v>#DIV/0!</v>
      </c>
      <c r="H20" s="11" t="e">
        <f>+C20/ctot2</f>
        <v>#DIV/0!</v>
      </c>
      <c r="N20" s="5"/>
      <c r="O20" s="5"/>
    </row>
    <row r="21" spans="1:16" x14ac:dyDescent="0.25">
      <c r="A21" s="1" t="s">
        <v>9</v>
      </c>
      <c r="B21" s="1">
        <f>SUM(B17:B20)</f>
        <v>0</v>
      </c>
      <c r="C21" s="1">
        <f>SUM(C17:C20)</f>
        <v>0</v>
      </c>
      <c r="D21" s="1">
        <f>+C21+B21</f>
        <v>0</v>
      </c>
      <c r="F21" s="1" t="s">
        <v>46</v>
      </c>
      <c r="G21" s="12" t="e">
        <f>SUM(G17:G20)</f>
        <v>#DIV/0!</v>
      </c>
      <c r="H21" s="12" t="e">
        <f>SUM(H17:H20)</f>
        <v>#DIV/0!</v>
      </c>
      <c r="N21" s="5"/>
      <c r="O21" s="5"/>
    </row>
    <row r="22" spans="1:16" x14ac:dyDescent="0.25">
      <c r="N22" s="1" t="e">
        <f>SUM(N16:N19)</f>
        <v>#DIV/0!</v>
      </c>
      <c r="O22" s="1" t="e">
        <f>SUM(O16:O19)</f>
        <v>#DIV/0!</v>
      </c>
      <c r="P22" s="1" t="e">
        <f>SUM(N22:O22)</f>
        <v>#DIV/0!</v>
      </c>
    </row>
    <row r="23" spans="1:16" x14ac:dyDescent="0.25">
      <c r="O23" s="1">
        <f>+COUNTIF(N16:O19,"&lt;5")</f>
        <v>0</v>
      </c>
    </row>
    <row r="24" spans="1:16" x14ac:dyDescent="0.25">
      <c r="A24" s="13" t="s">
        <v>15</v>
      </c>
      <c r="B24" s="13" t="str">
        <f>IF(+COUNTIF(D17:D20,"=0")&gt;0,"Chi-square cannot be calculated if a row total is zero",IF(AND(O24&lt;0.05,O24&gt;0.01),"Distributions differ at the .05 level",IF(O23&gt;0,"Data distribution will not support calculation of a Chi-square value",IF(O24&lt;=0.01,"Distributions differ at the .01 level","No difference between distributions"))))</f>
        <v>Chi-square cannot be calculated if a row total is zero</v>
      </c>
      <c r="C24" s="13"/>
      <c r="D24" s="13"/>
      <c r="E24" s="13"/>
      <c r="M24" s="18" t="s">
        <v>16</v>
      </c>
      <c r="N24" s="18"/>
      <c r="O24" s="19" t="e">
        <f>CHITEST(B17:C20,N16:O19)</f>
        <v>#DIV/0!</v>
      </c>
    </row>
    <row r="26" spans="1:16" x14ac:dyDescent="0.25">
      <c r="M26" s="16"/>
      <c r="N26" s="16"/>
      <c r="O26" s="20"/>
    </row>
    <row r="29" spans="1:16" x14ac:dyDescent="0.25">
      <c r="A29" s="4"/>
    </row>
    <row r="30" spans="1:16" x14ac:dyDescent="0.25">
      <c r="A30" s="15"/>
      <c r="B30" s="15"/>
      <c r="D30" s="15"/>
    </row>
    <row r="31" spans="1:16" x14ac:dyDescent="0.25">
      <c r="A31" s="15"/>
      <c r="B31" s="15"/>
      <c r="C31" s="15"/>
      <c r="D31" s="15"/>
    </row>
    <row r="32" spans="1:16" ht="14.25" customHeight="1" x14ac:dyDescent="0.25"/>
  </sheetData>
  <sheetProtection algorithmName="SHA-512" hashValue="2Oq6yH06KkyhRE5UklUs9iiw7mpMPmMeevpE9GNllJJo0hdgmj3qLw8RJuJ/lvArdRBWGQ32zlZ8DuB4D42zGw==" saltValue="f7awNNVyIPHv864zZEee+Q==" spinCount="100000" sheet="1" objects="1" scenarios="1" selectLockedCells="1"/>
  <mergeCells count="4">
    <mergeCell ref="G15:H15"/>
    <mergeCell ref="A1:E1"/>
    <mergeCell ref="A2:E2"/>
    <mergeCell ref="B7:F7"/>
  </mergeCells>
  <pageMargins left="0.7" right="0.7" top="0.75" bottom="0.75" header="0.3" footer="0.3"/>
  <pageSetup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30"/>
  <sheetViews>
    <sheetView workbookViewId="0">
      <selection activeCell="B10" sqref="B10"/>
    </sheetView>
  </sheetViews>
  <sheetFormatPr defaultRowHeight="15" x14ac:dyDescent="0.25"/>
  <cols>
    <col min="1" max="1" width="31.7109375" style="1" customWidth="1"/>
    <col min="2" max="2" width="17.28515625" style="1" customWidth="1"/>
    <col min="3" max="3" width="16.85546875" style="1" customWidth="1"/>
    <col min="4" max="4" width="12" style="1" customWidth="1"/>
    <col min="5" max="5" width="24.42578125" style="1" customWidth="1"/>
    <col min="6" max="6" width="37.7109375" style="1" customWidth="1"/>
    <col min="7" max="7" width="16.7109375" style="1" customWidth="1"/>
    <col min="8" max="8" width="16.570312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5" width="9.140625" style="1" customWidth="1"/>
    <col min="26" max="16384" width="9.140625" style="1"/>
  </cols>
  <sheetData>
    <row r="1" spans="1:15" ht="15.75" x14ac:dyDescent="0.25">
      <c r="A1" s="142" t="s">
        <v>0</v>
      </c>
      <c r="B1" s="142"/>
      <c r="C1" s="142"/>
      <c r="D1" s="142"/>
    </row>
    <row r="2" spans="1:15" ht="15.75" x14ac:dyDescent="0.25">
      <c r="A2" s="142" t="s">
        <v>53</v>
      </c>
      <c r="B2" s="142"/>
      <c r="C2" s="142"/>
      <c r="D2" s="142"/>
      <c r="E2" s="142"/>
    </row>
    <row r="3" spans="1:15" ht="15.75" x14ac:dyDescent="0.25">
      <c r="A3" s="2"/>
      <c r="B3" s="1" t="s">
        <v>357</v>
      </c>
    </row>
    <row r="4" spans="1:15" ht="15.75" x14ac:dyDescent="0.25">
      <c r="A4" s="2"/>
      <c r="B4" s="3" t="s">
        <v>176</v>
      </c>
      <c r="C4" s="3"/>
      <c r="D4" s="3"/>
      <c r="E4" s="3"/>
    </row>
    <row r="5" spans="1:15" ht="15.75" x14ac:dyDescent="0.25">
      <c r="A5" s="2"/>
      <c r="B5" s="1" t="s">
        <v>19</v>
      </c>
    </row>
    <row r="6" spans="1:15" ht="15.75" x14ac:dyDescent="0.25">
      <c r="A6" s="2"/>
    </row>
    <row r="7" spans="1:15" x14ac:dyDescent="0.25">
      <c r="A7" s="4" t="s">
        <v>2</v>
      </c>
      <c r="B7" s="140" t="s">
        <v>265</v>
      </c>
      <c r="C7" s="140"/>
      <c r="D7" s="140"/>
      <c r="E7" s="140"/>
      <c r="N7" s="5"/>
      <c r="O7" s="5"/>
    </row>
    <row r="8" spans="1:15" x14ac:dyDescent="0.25">
      <c r="A8" s="4" t="s">
        <v>3</v>
      </c>
      <c r="B8" s="1" t="s">
        <v>17</v>
      </c>
      <c r="N8" s="5"/>
      <c r="O8" s="5"/>
    </row>
    <row r="9" spans="1:15" x14ac:dyDescent="0.25">
      <c r="A9" s="4" t="s">
        <v>4</v>
      </c>
      <c r="B9" s="16" t="s">
        <v>5</v>
      </c>
      <c r="N9" s="5"/>
      <c r="O9" s="5"/>
    </row>
    <row r="10" spans="1:15" x14ac:dyDescent="0.25">
      <c r="A10" s="4" t="s">
        <v>356</v>
      </c>
      <c r="B10" s="68"/>
    </row>
    <row r="11" spans="1:15" x14ac:dyDescent="0.25">
      <c r="A11" s="4" t="s">
        <v>6</v>
      </c>
      <c r="B11" s="40"/>
      <c r="N11" s="5"/>
      <c r="O11" s="5"/>
    </row>
    <row r="12" spans="1:15" x14ac:dyDescent="0.25">
      <c r="A12" s="4" t="s">
        <v>7</v>
      </c>
      <c r="B12" s="43"/>
      <c r="C12" s="57"/>
      <c r="D12" s="57"/>
      <c r="N12" s="5"/>
      <c r="O12" s="5"/>
    </row>
    <row r="13" spans="1:15" x14ac:dyDescent="0.25">
      <c r="A13" s="4"/>
      <c r="B13" s="58"/>
      <c r="C13" s="57"/>
      <c r="D13" s="57"/>
      <c r="N13" s="5"/>
      <c r="O13" s="5"/>
    </row>
    <row r="14" spans="1:15" x14ac:dyDescent="0.25">
      <c r="A14" s="4"/>
      <c r="B14" s="7" t="s">
        <v>179</v>
      </c>
      <c r="C14" s="57"/>
      <c r="D14" s="57"/>
      <c r="N14" s="5"/>
      <c r="O14" s="5"/>
    </row>
    <row r="15" spans="1:15" x14ac:dyDescent="0.25">
      <c r="B15" s="8" t="s">
        <v>173</v>
      </c>
      <c r="C15" s="8" t="s">
        <v>174</v>
      </c>
      <c r="G15" s="141" t="s">
        <v>8</v>
      </c>
      <c r="H15" s="141"/>
    </row>
    <row r="16" spans="1:15" x14ac:dyDescent="0.25">
      <c r="A16" s="8" t="s">
        <v>45</v>
      </c>
      <c r="B16" s="41"/>
      <c r="C16" s="41"/>
      <c r="D16" s="59" t="s">
        <v>9</v>
      </c>
      <c r="F16" s="33" t="s">
        <v>45</v>
      </c>
      <c r="G16" s="55">
        <f>+B16</f>
        <v>0</v>
      </c>
      <c r="H16" s="55">
        <f>+C16</f>
        <v>0</v>
      </c>
    </row>
    <row r="17" spans="1:16" x14ac:dyDescent="0.25">
      <c r="A17" s="9" t="s">
        <v>10</v>
      </c>
      <c r="B17" s="42"/>
      <c r="C17" s="42"/>
      <c r="D17" s="1">
        <f>+C17++B17</f>
        <v>0</v>
      </c>
      <c r="F17" s="1" t="str">
        <f t="shared" ref="F17:F22" si="0">+A17</f>
        <v>Increased</v>
      </c>
      <c r="G17" s="11" t="e">
        <f t="shared" ref="G17:H21" si="1">+B17/B$22</f>
        <v>#DIV/0!</v>
      </c>
      <c r="H17" s="11" t="e">
        <f t="shared" si="1"/>
        <v>#DIV/0!</v>
      </c>
      <c r="M17" s="1" t="s">
        <v>10</v>
      </c>
      <c r="N17" s="5" t="e">
        <f>+D17/D22*B22/D22*D22</f>
        <v>#DIV/0!</v>
      </c>
      <c r="O17" s="5" t="e">
        <f>+D17/D22*C22/D22*D22</f>
        <v>#DIV/0!</v>
      </c>
      <c r="P17" s="5" t="e">
        <f t="shared" ref="P17:P22" si="2">+O17+N17</f>
        <v>#DIV/0!</v>
      </c>
    </row>
    <row r="18" spans="1:16" x14ac:dyDescent="0.25">
      <c r="A18" s="9" t="s">
        <v>258</v>
      </c>
      <c r="B18" s="42"/>
      <c r="C18" s="42"/>
      <c r="D18" s="1">
        <f>+C18++B18</f>
        <v>0</v>
      </c>
      <c r="F18" s="1" t="str">
        <f>+A18</f>
        <v>No change - Quite a bit/Very much</v>
      </c>
      <c r="G18" s="11" t="e">
        <f t="shared" si="1"/>
        <v>#DIV/0!</v>
      </c>
      <c r="H18" s="11" t="e">
        <f t="shared" si="1"/>
        <v>#DIV/0!</v>
      </c>
      <c r="M18" s="1" t="s">
        <v>11</v>
      </c>
      <c r="N18" s="5" t="e">
        <f>+D18/D22*B22/D22*D22</f>
        <v>#DIV/0!</v>
      </c>
      <c r="O18" s="5" t="e">
        <f>+D18/D22*C22/D22*D22</f>
        <v>#DIV/0!</v>
      </c>
      <c r="P18" s="5" t="e">
        <f t="shared" si="2"/>
        <v>#DIV/0!</v>
      </c>
    </row>
    <row r="19" spans="1:16" x14ac:dyDescent="0.25">
      <c r="A19" s="9" t="s">
        <v>259</v>
      </c>
      <c r="B19" s="42"/>
      <c r="C19" s="42"/>
      <c r="D19" s="1">
        <f>+C19++B19</f>
        <v>0</v>
      </c>
      <c r="F19" s="1" t="str">
        <f t="shared" si="0"/>
        <v>No change - Somewhat</v>
      </c>
      <c r="G19" s="11" t="e">
        <f t="shared" si="1"/>
        <v>#DIV/0!</v>
      </c>
      <c r="H19" s="11" t="e">
        <f t="shared" si="1"/>
        <v>#DIV/0!</v>
      </c>
      <c r="M19" s="1" t="s">
        <v>12</v>
      </c>
      <c r="N19" s="5" t="e">
        <f>+D19/D22*B22/D22*D22</f>
        <v>#DIV/0!</v>
      </c>
      <c r="O19" s="5" t="e">
        <f>+D19/D22*C22/D22*D22</f>
        <v>#DIV/0!</v>
      </c>
      <c r="P19" s="5" t="e">
        <f t="shared" si="2"/>
        <v>#DIV/0!</v>
      </c>
    </row>
    <row r="20" spans="1:16" x14ac:dyDescent="0.25">
      <c r="A20" s="9" t="s">
        <v>266</v>
      </c>
      <c r="B20" s="42"/>
      <c r="C20" s="42"/>
      <c r="D20" s="1">
        <f>+C20++B20</f>
        <v>0</v>
      </c>
      <c r="F20" s="1" t="str">
        <f t="shared" si="0"/>
        <v>No change - A little bit/Not at all</v>
      </c>
      <c r="G20" s="11" t="e">
        <f t="shared" si="1"/>
        <v>#DIV/0!</v>
      </c>
      <c r="H20" s="11" t="e">
        <f t="shared" si="1"/>
        <v>#DIV/0!</v>
      </c>
      <c r="M20" s="1" t="s">
        <v>13</v>
      </c>
      <c r="N20" s="5" t="e">
        <f>+D20/D22*B22/D22*D22</f>
        <v>#DIV/0!</v>
      </c>
      <c r="O20" s="5" t="e">
        <f>+D20/D22*C22/D22*D22</f>
        <v>#DIV/0!</v>
      </c>
      <c r="P20" s="5" t="e">
        <f t="shared" si="2"/>
        <v>#DIV/0!</v>
      </c>
    </row>
    <row r="21" spans="1:16" x14ac:dyDescent="0.25">
      <c r="A21" s="9" t="s">
        <v>14</v>
      </c>
      <c r="B21" s="42"/>
      <c r="C21" s="42"/>
      <c r="D21" s="1">
        <f>+C21++B21</f>
        <v>0</v>
      </c>
      <c r="F21" s="1" t="str">
        <f t="shared" si="0"/>
        <v>Decreased</v>
      </c>
      <c r="G21" s="11" t="e">
        <f t="shared" si="1"/>
        <v>#DIV/0!</v>
      </c>
      <c r="H21" s="11" t="e">
        <f t="shared" si="1"/>
        <v>#DIV/0!</v>
      </c>
      <c r="M21" s="1" t="s">
        <v>14</v>
      </c>
      <c r="N21" s="5" t="e">
        <f>+D21/D22*B22/D22*D22</f>
        <v>#DIV/0!</v>
      </c>
      <c r="O21" s="5" t="e">
        <f>+D21/D22*C22/D22*D22</f>
        <v>#DIV/0!</v>
      </c>
      <c r="P21" s="5" t="e">
        <f t="shared" si="2"/>
        <v>#DIV/0!</v>
      </c>
    </row>
    <row r="22" spans="1:16" x14ac:dyDescent="0.25">
      <c r="A22" s="9" t="s">
        <v>9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tr">
        <f t="shared" si="0"/>
        <v>Total</v>
      </c>
      <c r="G22" s="12" t="e">
        <f>SUM(G17:G21)</f>
        <v>#DIV/0!</v>
      </c>
      <c r="H22" s="12" t="e">
        <f>SUM(H17:H21)</f>
        <v>#DIV/0!</v>
      </c>
      <c r="N22" s="5" t="e">
        <f>SUM(N17:N21)</f>
        <v>#DIV/0!</v>
      </c>
      <c r="O22" s="5" t="e">
        <f>SUM(O17:O21)</f>
        <v>#DIV/0!</v>
      </c>
      <c r="P22" s="5" t="e">
        <f t="shared" si="2"/>
        <v>#DIV/0!</v>
      </c>
    </row>
    <row r="24" spans="1:16" x14ac:dyDescent="0.25">
      <c r="M24" s="1">
        <f>+COUNTIF(N17:O21,"&lt;5")</f>
        <v>0</v>
      </c>
    </row>
    <row r="25" spans="1:16" x14ac:dyDescent="0.25">
      <c r="A25" s="13" t="s">
        <v>15</v>
      </c>
      <c r="B25" s="13" t="str">
        <f>IF(+COUNTIF(D17:D21,"=0")&gt;0,"Chi-square cannot be calculated if a row total is zero",IF(AND(M25&lt;0.05,M25&gt;0.01),"Distributions differ at the .05 level",IF(M24&gt;0,"Data distribution will not support calculation of a Chi-square value",IF(M25&lt;=0.01,"Distributions differ at the .01 level","No difference between distributions"))))</f>
        <v>Chi-square cannot be calculated if a row total is zero</v>
      </c>
      <c r="C25" s="13"/>
      <c r="D25" s="13"/>
      <c r="E25" s="13"/>
      <c r="M25" s="1" t="e">
        <f>CHITEST(B17:C21,N17:O21)</f>
        <v>#DIV/0!</v>
      </c>
    </row>
    <row r="28" spans="1:16" x14ac:dyDescent="0.25">
      <c r="A28" s="4"/>
    </row>
    <row r="29" spans="1:16" x14ac:dyDescent="0.25">
      <c r="A29" s="15"/>
      <c r="D29" s="15"/>
      <c r="E29" s="15"/>
    </row>
    <row r="30" spans="1:16" x14ac:dyDescent="0.25">
      <c r="A30" s="15"/>
      <c r="B30" s="15"/>
      <c r="D30" s="15"/>
      <c r="E30" s="15"/>
    </row>
  </sheetData>
  <sheetProtection algorithmName="SHA-512" hashValue="LgxzPfIcgryp0AcreTHHzs5YkgCB4Cx3wxFRHebPTaJqC2skDdt+KH+DpRK2aN1rml6AWtBrBVpBkLGD/UL1Uw==" saltValue="t5PhS3UxK0L4fE+D82wHSA==" spinCount="100000" sheet="1" objects="1" scenarios="1" selectLockedCells="1"/>
  <mergeCells count="4">
    <mergeCell ref="G15:H15"/>
    <mergeCell ref="B7:E7"/>
    <mergeCell ref="A1:D1"/>
    <mergeCell ref="A2:E2"/>
  </mergeCells>
  <pageMargins left="0.7" right="0.7" top="0.75" bottom="0.75" header="0.3" footer="0.3"/>
  <pageSetup scale="5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2"/>
  <sheetViews>
    <sheetView workbookViewId="0">
      <selection activeCell="B10" sqref="B10"/>
    </sheetView>
  </sheetViews>
  <sheetFormatPr defaultRowHeight="15" x14ac:dyDescent="0.25"/>
  <cols>
    <col min="1" max="1" width="28.7109375" style="1" customWidth="1"/>
    <col min="2" max="2" width="17" style="1" customWidth="1"/>
    <col min="3" max="3" width="17.28515625" style="1" customWidth="1"/>
    <col min="4" max="4" width="13" style="1" customWidth="1"/>
    <col min="5" max="5" width="25.85546875" style="1" customWidth="1"/>
    <col min="6" max="6" width="27.140625" style="1" customWidth="1"/>
    <col min="7" max="7" width="16.85546875" style="1" customWidth="1"/>
    <col min="8" max="8" width="16.710937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3" width="9.140625" style="1" customWidth="1"/>
    <col min="24" max="16384" width="9.140625" style="1"/>
  </cols>
  <sheetData>
    <row r="1" spans="1:16" ht="15.75" x14ac:dyDescent="0.25">
      <c r="A1" s="142" t="s">
        <v>0</v>
      </c>
      <c r="B1" s="142"/>
      <c r="C1" s="142"/>
      <c r="D1" s="142"/>
      <c r="E1" s="142"/>
    </row>
    <row r="2" spans="1:16" ht="15.75" x14ac:dyDescent="0.25">
      <c r="A2" s="142" t="s">
        <v>53</v>
      </c>
      <c r="B2" s="142"/>
      <c r="C2" s="142"/>
      <c r="D2" s="142"/>
      <c r="E2" s="142"/>
    </row>
    <row r="3" spans="1:16" ht="15.75" x14ac:dyDescent="0.25">
      <c r="A3" s="2"/>
      <c r="B3" s="1" t="s">
        <v>357</v>
      </c>
    </row>
    <row r="4" spans="1:16" ht="15.75" x14ac:dyDescent="0.25">
      <c r="A4" s="2"/>
      <c r="B4" s="3" t="s">
        <v>176</v>
      </c>
      <c r="C4" s="3"/>
      <c r="D4" s="3"/>
      <c r="E4" s="3"/>
    </row>
    <row r="5" spans="1:16" ht="15.75" x14ac:dyDescent="0.25">
      <c r="A5" s="2"/>
      <c r="B5" s="1" t="s">
        <v>19</v>
      </c>
    </row>
    <row r="6" spans="1:16" ht="15.75" x14ac:dyDescent="0.25">
      <c r="A6" s="2"/>
    </row>
    <row r="7" spans="1:16" x14ac:dyDescent="0.25">
      <c r="A7" s="4" t="s">
        <v>2</v>
      </c>
      <c r="B7" s="140" t="s">
        <v>267</v>
      </c>
      <c r="C7" s="140"/>
      <c r="D7" s="140"/>
      <c r="N7" s="5"/>
      <c r="O7" s="5"/>
    </row>
    <row r="8" spans="1:16" x14ac:dyDescent="0.25">
      <c r="A8" s="4" t="s">
        <v>3</v>
      </c>
      <c r="B8" s="16" t="s">
        <v>17</v>
      </c>
      <c r="N8" s="5"/>
      <c r="O8" s="5"/>
    </row>
    <row r="9" spans="1:16" x14ac:dyDescent="0.25">
      <c r="A9" s="4" t="s">
        <v>4</v>
      </c>
      <c r="B9" s="16" t="s">
        <v>5</v>
      </c>
      <c r="N9" s="5"/>
      <c r="O9" s="5"/>
    </row>
    <row r="10" spans="1:16" x14ac:dyDescent="0.25">
      <c r="A10" s="4" t="s">
        <v>356</v>
      </c>
      <c r="B10" s="68"/>
    </row>
    <row r="11" spans="1:16" x14ac:dyDescent="0.25">
      <c r="A11" s="4" t="s">
        <v>6</v>
      </c>
      <c r="B11" s="40"/>
      <c r="N11" s="5"/>
      <c r="O11" s="5"/>
    </row>
    <row r="12" spans="1:16" x14ac:dyDescent="0.25">
      <c r="A12" s="4" t="s">
        <v>7</v>
      </c>
      <c r="B12" s="43"/>
      <c r="C12" s="57"/>
      <c r="D12" s="57"/>
      <c r="N12" s="5"/>
      <c r="O12" s="5"/>
    </row>
    <row r="13" spans="1:16" x14ac:dyDescent="0.25">
      <c r="A13" s="15"/>
      <c r="M13" s="1" t="s">
        <v>20</v>
      </c>
    </row>
    <row r="14" spans="1:16" x14ac:dyDescent="0.25">
      <c r="A14" s="15"/>
      <c r="B14" s="17" t="s">
        <v>179</v>
      </c>
    </row>
    <row r="15" spans="1:16" x14ac:dyDescent="0.25">
      <c r="A15" s="4"/>
      <c r="B15" s="8" t="s">
        <v>173</v>
      </c>
      <c r="C15" s="8" t="s">
        <v>174</v>
      </c>
      <c r="G15" s="141" t="s">
        <v>8</v>
      </c>
      <c r="H15" s="141"/>
      <c r="M15" s="1" t="s">
        <v>1</v>
      </c>
    </row>
    <row r="16" spans="1:16" x14ac:dyDescent="0.25">
      <c r="A16" s="8" t="s">
        <v>45</v>
      </c>
      <c r="B16" s="41"/>
      <c r="C16" s="41"/>
      <c r="D16" s="55" t="s">
        <v>9</v>
      </c>
      <c r="F16" s="8" t="s">
        <v>45</v>
      </c>
      <c r="G16" s="59">
        <f>+B16</f>
        <v>0</v>
      </c>
      <c r="H16" s="59">
        <f>+C16</f>
        <v>0</v>
      </c>
      <c r="M16" s="1" t="s">
        <v>21</v>
      </c>
      <c r="N16" s="5" t="e">
        <f>(rtot1/dtot)*(ctot1/dtot)*dtot</f>
        <v>#DIV/0!</v>
      </c>
      <c r="O16" s="5" t="e">
        <f>(rtot1/dtot)*(ctot2/dtot)*dtot</f>
        <v>#DIV/0!</v>
      </c>
      <c r="P16" s="1" t="e">
        <f>SUM(N16:O16)</f>
        <v>#DIV/0!</v>
      </c>
    </row>
    <row r="17" spans="1:16" x14ac:dyDescent="0.25">
      <c r="A17" s="1" t="s">
        <v>194</v>
      </c>
      <c r="B17" s="42"/>
      <c r="C17" s="42"/>
      <c r="D17" s="1">
        <f>+C17+B17</f>
        <v>0</v>
      </c>
      <c r="F17" s="1" t="str">
        <f>+A17</f>
        <v>Stopped smoking</v>
      </c>
      <c r="G17" s="11" t="e">
        <f>+B17/ctot1</f>
        <v>#DIV/0!</v>
      </c>
      <c r="H17" s="11" t="e">
        <f>+C17/ctot2</f>
        <v>#DIV/0!</v>
      </c>
      <c r="M17" s="1" t="s">
        <v>22</v>
      </c>
      <c r="N17" s="5" t="e">
        <f>+rtot2/dtot*ctot1/dtot*dtot</f>
        <v>#DIV/0!</v>
      </c>
      <c r="O17" s="5" t="e">
        <f>(rtot2/dtot)*(ctot2/dtot)*dtot</f>
        <v>#DIV/0!</v>
      </c>
      <c r="P17" s="1" t="e">
        <f>SUM(N17:O17)</f>
        <v>#DIV/0!</v>
      </c>
    </row>
    <row r="18" spans="1:16" x14ac:dyDescent="0.25">
      <c r="A18" s="1" t="s">
        <v>195</v>
      </c>
      <c r="B18" s="42"/>
      <c r="C18" s="42"/>
      <c r="D18" s="1">
        <f>+C18+B18</f>
        <v>0</v>
      </c>
      <c r="F18" s="1" t="str">
        <f>+A18</f>
        <v>Not smoking either interview</v>
      </c>
      <c r="G18" s="11" t="e">
        <f>+B18/ctot1</f>
        <v>#DIV/0!</v>
      </c>
      <c r="H18" s="11" t="e">
        <f>+C18/ctot2</f>
        <v>#DIV/0!</v>
      </c>
      <c r="M18" s="1" t="s">
        <v>23</v>
      </c>
      <c r="N18" s="5" t="e">
        <f>rtot3/dtot*ctot1/dtot*dtot</f>
        <v>#DIV/0!</v>
      </c>
      <c r="O18" s="5" t="e">
        <f>(rtot3/dtot)*(ctot2/dtot)*dtot</f>
        <v>#DIV/0!</v>
      </c>
      <c r="P18" s="1" t="e">
        <f>SUM(N18:O18)</f>
        <v>#DIV/0!</v>
      </c>
    </row>
    <row r="19" spans="1:16" x14ac:dyDescent="0.25">
      <c r="A19" s="1" t="s">
        <v>196</v>
      </c>
      <c r="B19" s="42"/>
      <c r="C19" s="42"/>
      <c r="D19" s="1">
        <f>+C19+B19</f>
        <v>0</v>
      </c>
      <c r="F19" s="1" t="str">
        <f>+A19</f>
        <v>Smoking both interviews</v>
      </c>
      <c r="G19" s="11" t="e">
        <f>+B19/ctot1</f>
        <v>#DIV/0!</v>
      </c>
      <c r="H19" s="11" t="e">
        <f>+C19/ctot2</f>
        <v>#DIV/0!</v>
      </c>
      <c r="M19" s="1" t="s">
        <v>24</v>
      </c>
      <c r="N19" s="5" t="e">
        <f>+rtot4/dtot*ctot1/dtot*dtot</f>
        <v>#DIV/0!</v>
      </c>
      <c r="O19" s="5" t="e">
        <f>(rtot4/dtot)*(ctot2/dtot)*dtot</f>
        <v>#DIV/0!</v>
      </c>
      <c r="P19" s="1" t="e">
        <f>SUM(N19:O19)</f>
        <v>#DIV/0!</v>
      </c>
    </row>
    <row r="20" spans="1:16" x14ac:dyDescent="0.25">
      <c r="A20" s="1" t="s">
        <v>197</v>
      </c>
      <c r="B20" s="42"/>
      <c r="C20" s="42"/>
      <c r="D20" s="1">
        <f>+C20+B20</f>
        <v>0</v>
      </c>
      <c r="F20" s="1" t="str">
        <f>+A20</f>
        <v>Started smoking</v>
      </c>
      <c r="G20" s="11" t="e">
        <f>+B20/ctot1</f>
        <v>#DIV/0!</v>
      </c>
      <c r="H20" s="11" t="e">
        <f>+C20/ctot2</f>
        <v>#DIV/0!</v>
      </c>
      <c r="N20" s="5"/>
      <c r="O20" s="5"/>
    </row>
    <row r="21" spans="1:16" x14ac:dyDescent="0.25">
      <c r="A21" s="1" t="s">
        <v>9</v>
      </c>
      <c r="B21" s="1">
        <f>SUM(B17:B20)</f>
        <v>0</v>
      </c>
      <c r="C21" s="1">
        <f>SUM(C17:C20)</f>
        <v>0</v>
      </c>
      <c r="D21" s="1">
        <f>+C21+B21</f>
        <v>0</v>
      </c>
      <c r="F21" s="1" t="s">
        <v>46</v>
      </c>
      <c r="G21" s="12" t="e">
        <f>SUM(G17:G20)</f>
        <v>#DIV/0!</v>
      </c>
      <c r="H21" s="12" t="e">
        <f>SUM(H17:H20)</f>
        <v>#DIV/0!</v>
      </c>
      <c r="N21" s="5"/>
      <c r="O21" s="5"/>
    </row>
    <row r="22" spans="1:16" x14ac:dyDescent="0.25">
      <c r="N22" s="1" t="e">
        <f>SUM(N16:N19)</f>
        <v>#DIV/0!</v>
      </c>
      <c r="O22" s="1" t="e">
        <f>SUM(O16:O19)</f>
        <v>#DIV/0!</v>
      </c>
      <c r="P22" s="1" t="e">
        <f>SUM(N22:O22)</f>
        <v>#DIV/0!</v>
      </c>
    </row>
    <row r="23" spans="1:16" x14ac:dyDescent="0.25">
      <c r="O23" s="1">
        <f>+COUNTIF(N16:O19,"&lt;5")</f>
        <v>0</v>
      </c>
    </row>
    <row r="24" spans="1:16" x14ac:dyDescent="0.25">
      <c r="A24" s="13" t="s">
        <v>15</v>
      </c>
      <c r="B24" s="13" t="str">
        <f>IF(+COUNTIF(D17:D20,"=0")&gt;0,"Chi-square cannot be calculated if a row total is zero",IF(AND(O24&lt;0.05,O24&gt;0.01),"Distributions differ at the .05 level",IF(O23&gt;0,"Data distribution will not support calculation of a Chi-square value",IF(O24&lt;=0.01,"Distributions differ at the .01 level","No difference between distributions"))))</f>
        <v>Chi-square cannot be calculated if a row total is zero</v>
      </c>
      <c r="C24" s="13"/>
      <c r="D24" s="13"/>
      <c r="E24" s="13"/>
      <c r="M24" s="18" t="s">
        <v>16</v>
      </c>
      <c r="N24" s="18"/>
      <c r="O24" s="19" t="e">
        <f>CHITEST(B17:C20,N16:O19)</f>
        <v>#DIV/0!</v>
      </c>
    </row>
    <row r="26" spans="1:16" x14ac:dyDescent="0.25">
      <c r="M26" s="16"/>
      <c r="N26" s="16"/>
      <c r="O26" s="20"/>
    </row>
    <row r="29" spans="1:16" x14ac:dyDescent="0.25">
      <c r="A29" s="4"/>
    </row>
    <row r="30" spans="1:16" x14ac:dyDescent="0.25">
      <c r="A30" s="15"/>
      <c r="B30" s="15"/>
      <c r="D30" s="15"/>
    </row>
    <row r="31" spans="1:16" x14ac:dyDescent="0.25">
      <c r="A31" s="15"/>
      <c r="B31" s="15"/>
      <c r="C31" s="15"/>
      <c r="D31" s="15"/>
    </row>
    <row r="32" spans="1:16" ht="14.25" customHeight="1" x14ac:dyDescent="0.25"/>
  </sheetData>
  <sheetProtection algorithmName="SHA-512" hashValue="wuM0EZTwE5QMZMElOSCHn0Z8gklNmECtLTxEjabrdCgWyLeD9Hteo8mbSrfwMGSbCuVDdrNoRc4qNf2qnQ883A==" saltValue="Os1ohGaclS5Cb1W71ZO//w==" spinCount="100000" sheet="1" objects="1" scenarios="1" selectLockedCells="1"/>
  <mergeCells count="4">
    <mergeCell ref="G15:H15"/>
    <mergeCell ref="B7:D7"/>
    <mergeCell ref="A1:E1"/>
    <mergeCell ref="A2:E2"/>
  </mergeCells>
  <pageMargins left="0.7" right="0.7" top="0.75" bottom="0.75" header="0.3" footer="0.3"/>
  <pageSetup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30"/>
  <sheetViews>
    <sheetView workbookViewId="0">
      <selection activeCell="B10" sqref="B10"/>
    </sheetView>
  </sheetViews>
  <sheetFormatPr defaultRowHeight="15" x14ac:dyDescent="0.25"/>
  <cols>
    <col min="1" max="1" width="33.7109375" style="1" customWidth="1"/>
    <col min="2" max="2" width="16.7109375" style="1" customWidth="1"/>
    <col min="3" max="3" width="17.140625" style="1" customWidth="1"/>
    <col min="4" max="4" width="12.42578125" style="1" customWidth="1"/>
    <col min="5" max="5" width="24.7109375" style="1" customWidth="1"/>
    <col min="6" max="6" width="35.42578125" style="1" customWidth="1"/>
    <col min="7" max="7" width="17.140625" style="1" customWidth="1"/>
    <col min="8" max="8" width="16.8554687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5" width="9.140625" style="1" customWidth="1"/>
    <col min="26" max="16384" width="9.140625" style="1"/>
  </cols>
  <sheetData>
    <row r="1" spans="1:15" ht="15.75" x14ac:dyDescent="0.25">
      <c r="A1" s="142" t="s">
        <v>0</v>
      </c>
      <c r="B1" s="142"/>
      <c r="C1" s="142"/>
      <c r="D1" s="142"/>
      <c r="E1" s="142"/>
    </row>
    <row r="2" spans="1:15" ht="15.75" x14ac:dyDescent="0.25">
      <c r="A2" s="142" t="s">
        <v>53</v>
      </c>
      <c r="B2" s="142"/>
      <c r="C2" s="142"/>
      <c r="D2" s="142"/>
      <c r="E2" s="142"/>
    </row>
    <row r="3" spans="1:15" ht="15.75" x14ac:dyDescent="0.25">
      <c r="A3" s="2"/>
      <c r="B3" s="1" t="s">
        <v>357</v>
      </c>
    </row>
    <row r="4" spans="1:15" ht="15.75" x14ac:dyDescent="0.25">
      <c r="A4" s="2"/>
      <c r="B4" s="3" t="s">
        <v>176</v>
      </c>
      <c r="C4" s="3"/>
      <c r="D4" s="3"/>
      <c r="E4" s="3"/>
    </row>
    <row r="5" spans="1:15" ht="15.75" x14ac:dyDescent="0.25">
      <c r="A5" s="2"/>
      <c r="B5" s="1" t="s">
        <v>19</v>
      </c>
    </row>
    <row r="6" spans="1:15" ht="15.75" x14ac:dyDescent="0.25">
      <c r="A6" s="2"/>
    </row>
    <row r="7" spans="1:15" x14ac:dyDescent="0.25">
      <c r="A7" s="4" t="s">
        <v>2</v>
      </c>
      <c r="B7" s="140" t="s">
        <v>268</v>
      </c>
      <c r="C7" s="140"/>
      <c r="D7" s="140"/>
      <c r="E7" s="140"/>
      <c r="N7" s="5"/>
      <c r="O7" s="5"/>
    </row>
    <row r="8" spans="1:15" x14ac:dyDescent="0.25">
      <c r="A8" s="4" t="s">
        <v>3</v>
      </c>
      <c r="B8" s="1" t="s">
        <v>17</v>
      </c>
      <c r="N8" s="5"/>
      <c r="O8" s="5"/>
    </row>
    <row r="9" spans="1:15" x14ac:dyDescent="0.25">
      <c r="A9" s="4" t="s">
        <v>4</v>
      </c>
      <c r="B9" s="16" t="s">
        <v>5</v>
      </c>
      <c r="N9" s="5"/>
      <c r="O9" s="5"/>
    </row>
    <row r="10" spans="1:15" x14ac:dyDescent="0.25">
      <c r="A10" s="4" t="s">
        <v>356</v>
      </c>
      <c r="B10" s="68"/>
    </row>
    <row r="11" spans="1:15" x14ac:dyDescent="0.25">
      <c r="A11" s="4" t="s">
        <v>6</v>
      </c>
      <c r="B11" s="40"/>
      <c r="N11" s="5"/>
      <c r="O11" s="5"/>
    </row>
    <row r="12" spans="1:15" x14ac:dyDescent="0.25">
      <c r="A12" s="4" t="s">
        <v>7</v>
      </c>
      <c r="B12" s="43"/>
      <c r="C12" s="57"/>
      <c r="D12" s="57"/>
      <c r="N12" s="5"/>
      <c r="O12" s="5"/>
    </row>
    <row r="13" spans="1:15" x14ac:dyDescent="0.25">
      <c r="A13" s="4"/>
      <c r="B13" s="58"/>
      <c r="C13" s="57"/>
      <c r="D13" s="57"/>
      <c r="N13" s="5"/>
      <c r="O13" s="5"/>
    </row>
    <row r="14" spans="1:15" x14ac:dyDescent="0.25">
      <c r="A14" s="4"/>
      <c r="B14" s="7" t="s">
        <v>179</v>
      </c>
      <c r="C14" s="57"/>
      <c r="D14" s="57"/>
      <c r="N14" s="5"/>
      <c r="O14" s="5"/>
    </row>
    <row r="15" spans="1:15" x14ac:dyDescent="0.25">
      <c r="B15" s="8" t="s">
        <v>173</v>
      </c>
      <c r="C15" s="8" t="s">
        <v>174</v>
      </c>
      <c r="G15" s="141" t="s">
        <v>8</v>
      </c>
      <c r="H15" s="141"/>
    </row>
    <row r="16" spans="1:15" x14ac:dyDescent="0.25">
      <c r="A16" s="8" t="s">
        <v>45</v>
      </c>
      <c r="B16" s="41"/>
      <c r="C16" s="41"/>
      <c r="D16" s="59" t="s">
        <v>9</v>
      </c>
      <c r="F16" s="33" t="s">
        <v>45</v>
      </c>
      <c r="G16" s="55">
        <f>+B16</f>
        <v>0</v>
      </c>
      <c r="H16" s="55">
        <f>+C16</f>
        <v>0</v>
      </c>
    </row>
    <row r="17" spans="1:16" x14ac:dyDescent="0.25">
      <c r="A17" s="9" t="s">
        <v>14</v>
      </c>
      <c r="B17" s="42"/>
      <c r="C17" s="42"/>
      <c r="D17" s="1">
        <f>+C17++B17</f>
        <v>0</v>
      </c>
      <c r="F17" s="1" t="str">
        <f t="shared" ref="F17:F22" si="0">+A17</f>
        <v>Decreased</v>
      </c>
      <c r="G17" s="11" t="e">
        <f t="shared" ref="G17:H21" si="1">+B17/B$22</f>
        <v>#DIV/0!</v>
      </c>
      <c r="H17" s="11" t="e">
        <f t="shared" si="1"/>
        <v>#DIV/0!</v>
      </c>
      <c r="M17" s="1" t="s">
        <v>10</v>
      </c>
      <c r="N17" s="5" t="e">
        <f>+D17/D22*B22/D22*D22</f>
        <v>#DIV/0!</v>
      </c>
      <c r="O17" s="5" t="e">
        <f>+D17/D22*C22/D22*D22</f>
        <v>#DIV/0!</v>
      </c>
      <c r="P17" s="5" t="e">
        <f t="shared" ref="P17:P22" si="2">+O17+N17</f>
        <v>#DIV/0!</v>
      </c>
    </row>
    <row r="18" spans="1:16" x14ac:dyDescent="0.25">
      <c r="A18" s="9" t="s">
        <v>198</v>
      </c>
      <c r="B18" s="42"/>
      <c r="C18" s="42"/>
      <c r="D18" s="1">
        <f>+C18++B18</f>
        <v>0</v>
      </c>
      <c r="F18" s="1" t="str">
        <f>+A18</f>
        <v>No change - Do not smoke every day</v>
      </c>
      <c r="G18" s="11" t="e">
        <f t="shared" si="1"/>
        <v>#DIV/0!</v>
      </c>
      <c r="H18" s="11" t="e">
        <f t="shared" si="1"/>
        <v>#DIV/0!</v>
      </c>
      <c r="M18" s="1" t="s">
        <v>11</v>
      </c>
      <c r="N18" s="5" t="e">
        <f>+D18/D22*B22/D22*D22</f>
        <v>#DIV/0!</v>
      </c>
      <c r="O18" s="5" t="e">
        <f>+D18/D22*C22/D22*D22</f>
        <v>#DIV/0!</v>
      </c>
      <c r="P18" s="5" t="e">
        <f t="shared" si="2"/>
        <v>#DIV/0!</v>
      </c>
    </row>
    <row r="19" spans="1:16" x14ac:dyDescent="0.25">
      <c r="A19" s="9" t="s">
        <v>199</v>
      </c>
      <c r="B19" s="42"/>
      <c r="C19" s="42"/>
      <c r="D19" s="1">
        <f>+C19++B19</f>
        <v>0</v>
      </c>
      <c r="F19" s="1" t="str">
        <f t="shared" si="0"/>
        <v>No change - 1 pack or less/day</v>
      </c>
      <c r="G19" s="11" t="e">
        <f t="shared" si="1"/>
        <v>#DIV/0!</v>
      </c>
      <c r="H19" s="11" t="e">
        <f t="shared" si="1"/>
        <v>#DIV/0!</v>
      </c>
      <c r="M19" s="1" t="s">
        <v>12</v>
      </c>
      <c r="N19" s="5" t="e">
        <f>+D19/D22*B22/D22*D22</f>
        <v>#DIV/0!</v>
      </c>
      <c r="O19" s="5" t="e">
        <f>+D19/D22*C22/D22*D22</f>
        <v>#DIV/0!</v>
      </c>
      <c r="P19" s="5" t="e">
        <f t="shared" si="2"/>
        <v>#DIV/0!</v>
      </c>
    </row>
    <row r="20" spans="1:16" x14ac:dyDescent="0.25">
      <c r="A20" s="9" t="s">
        <v>200</v>
      </c>
      <c r="B20" s="42"/>
      <c r="C20" s="42"/>
      <c r="D20" s="1">
        <f>+C20++B20</f>
        <v>0</v>
      </c>
      <c r="F20" s="1" t="str">
        <f t="shared" si="0"/>
        <v>No change - Over 1 pack/day</v>
      </c>
      <c r="G20" s="11" t="e">
        <f t="shared" si="1"/>
        <v>#DIV/0!</v>
      </c>
      <c r="H20" s="11" t="e">
        <f t="shared" si="1"/>
        <v>#DIV/0!</v>
      </c>
      <c r="M20" s="1" t="s">
        <v>13</v>
      </c>
      <c r="N20" s="5" t="e">
        <f>+D20/D22*B22/D22*D22</f>
        <v>#DIV/0!</v>
      </c>
      <c r="O20" s="5" t="e">
        <f>+D20/D22*C22/D22*D22</f>
        <v>#DIV/0!</v>
      </c>
      <c r="P20" s="5" t="e">
        <f t="shared" si="2"/>
        <v>#DIV/0!</v>
      </c>
    </row>
    <row r="21" spans="1:16" x14ac:dyDescent="0.25">
      <c r="A21" s="9" t="s">
        <v>10</v>
      </c>
      <c r="B21" s="42"/>
      <c r="C21" s="42"/>
      <c r="D21" s="1">
        <f>+C21++B21</f>
        <v>0</v>
      </c>
      <c r="F21" s="1" t="str">
        <f t="shared" si="0"/>
        <v>Increased</v>
      </c>
      <c r="G21" s="11" t="e">
        <f t="shared" si="1"/>
        <v>#DIV/0!</v>
      </c>
      <c r="H21" s="11" t="e">
        <f t="shared" si="1"/>
        <v>#DIV/0!</v>
      </c>
      <c r="M21" s="1" t="s">
        <v>14</v>
      </c>
      <c r="N21" s="5" t="e">
        <f>+D21/D22*B22/D22*D22</f>
        <v>#DIV/0!</v>
      </c>
      <c r="O21" s="5" t="e">
        <f>+D21/D22*C22/D22*D22</f>
        <v>#DIV/0!</v>
      </c>
      <c r="P21" s="5" t="e">
        <f t="shared" si="2"/>
        <v>#DIV/0!</v>
      </c>
    </row>
    <row r="22" spans="1:16" x14ac:dyDescent="0.25">
      <c r="A22" s="9" t="s">
        <v>9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tr">
        <f t="shared" si="0"/>
        <v>Total</v>
      </c>
      <c r="G22" s="12" t="e">
        <f>SUM(G17:G21)</f>
        <v>#DIV/0!</v>
      </c>
      <c r="H22" s="12" t="e">
        <f>SUM(H17:H21)</f>
        <v>#DIV/0!</v>
      </c>
      <c r="N22" s="5" t="e">
        <f>SUM(N17:N21)</f>
        <v>#DIV/0!</v>
      </c>
      <c r="O22" s="5" t="e">
        <f>SUM(O17:O21)</f>
        <v>#DIV/0!</v>
      </c>
      <c r="P22" s="5" t="e">
        <f t="shared" si="2"/>
        <v>#DIV/0!</v>
      </c>
    </row>
    <row r="24" spans="1:16" x14ac:dyDescent="0.25">
      <c r="M24" s="1">
        <f>+COUNTIF(N17:O21,"&lt;5")</f>
        <v>0</v>
      </c>
    </row>
    <row r="25" spans="1:16" x14ac:dyDescent="0.25">
      <c r="A25" s="13" t="s">
        <v>15</v>
      </c>
      <c r="B25" s="13" t="str">
        <f>IF(+COUNTIF(D17:D21,"=0")&gt;0,"Chi-square cannot be calculated if a row total is zero",IF(AND(M25&lt;0.05,M25&gt;0.01),"Distributions differ at the .05 level",IF(M24&gt;0,"Data distribution will not support calculation of a Chi-square value",IF(M25&lt;=0.01,"Distributions differ at the .01 level","No difference between distributions"))))</f>
        <v>Chi-square cannot be calculated if a row total is zero</v>
      </c>
      <c r="C25" s="13"/>
      <c r="D25" s="13"/>
      <c r="E25" s="13"/>
      <c r="M25" s="1" t="e">
        <f>CHITEST(B17:C21,N17:O21)</f>
        <v>#DIV/0!</v>
      </c>
    </row>
    <row r="28" spans="1:16" x14ac:dyDescent="0.25">
      <c r="A28" s="4"/>
    </row>
    <row r="29" spans="1:16" x14ac:dyDescent="0.25">
      <c r="A29" s="15"/>
      <c r="D29" s="15"/>
      <c r="E29" s="15"/>
    </row>
    <row r="30" spans="1:16" x14ac:dyDescent="0.25">
      <c r="A30" s="15"/>
      <c r="B30" s="15"/>
      <c r="D30" s="15"/>
      <c r="E30" s="15"/>
    </row>
  </sheetData>
  <sheetProtection algorithmName="SHA-512" hashValue="SeC2l1rvvTZ+impLtUzEj0htxgPs/PvfbYOvUjGglVpP89kwOWqhS5X6B6CcBtd4iZRhXM3Dqo80qGMQX6Grzw==" saltValue="ItA2xe6AhTo73W7Yi0rPNA==" spinCount="100000" sheet="1" objects="1" scenarios="1" selectLockedCells="1"/>
  <mergeCells count="4">
    <mergeCell ref="G15:H15"/>
    <mergeCell ref="B7:E7"/>
    <mergeCell ref="A1:E1"/>
    <mergeCell ref="A2:E2"/>
  </mergeCells>
  <pageMargins left="0.7" right="0.7" top="0.75" bottom="0.75" header="0.3" footer="0.3"/>
  <pageSetup scale="5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30"/>
  <sheetViews>
    <sheetView workbookViewId="0">
      <selection activeCell="B10" sqref="B10"/>
    </sheetView>
  </sheetViews>
  <sheetFormatPr defaultRowHeight="15" x14ac:dyDescent="0.25"/>
  <cols>
    <col min="1" max="1" width="35.7109375" style="1" customWidth="1"/>
    <col min="2" max="2" width="16.5703125" style="1" customWidth="1"/>
    <col min="3" max="3" width="17" style="1" customWidth="1"/>
    <col min="4" max="4" width="10.42578125" style="1" customWidth="1"/>
    <col min="5" max="5" width="25" style="1" customWidth="1"/>
    <col min="6" max="6" width="36.85546875" style="1" customWidth="1"/>
    <col min="7" max="8" width="16.710937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5" width="9.140625" style="1" customWidth="1"/>
    <col min="26" max="16384" width="9.140625" style="1"/>
  </cols>
  <sheetData>
    <row r="1" spans="1:15" ht="15.75" x14ac:dyDescent="0.25">
      <c r="A1" s="56" t="s">
        <v>0</v>
      </c>
      <c r="B1" s="56"/>
      <c r="C1" s="56"/>
      <c r="D1" s="56"/>
      <c r="E1" s="57"/>
    </row>
    <row r="2" spans="1:15" ht="15.75" x14ac:dyDescent="0.25">
      <c r="A2" s="142" t="s">
        <v>53</v>
      </c>
      <c r="B2" s="142"/>
      <c r="C2" s="142"/>
      <c r="D2" s="142"/>
      <c r="E2" s="142"/>
    </row>
    <row r="3" spans="1:15" ht="15.75" x14ac:dyDescent="0.25">
      <c r="A3" s="2"/>
      <c r="B3" s="1" t="s">
        <v>357</v>
      </c>
    </row>
    <row r="4" spans="1:15" ht="15.75" x14ac:dyDescent="0.25">
      <c r="A4" s="2"/>
      <c r="B4" s="3" t="s">
        <v>176</v>
      </c>
      <c r="C4" s="3"/>
      <c r="D4" s="3"/>
      <c r="E4" s="3"/>
    </row>
    <row r="5" spans="1:15" ht="15.75" x14ac:dyDescent="0.25">
      <c r="A5" s="2"/>
      <c r="B5" s="1" t="s">
        <v>19</v>
      </c>
    </row>
    <row r="6" spans="1:15" ht="15.75" x14ac:dyDescent="0.25">
      <c r="A6" s="2"/>
    </row>
    <row r="7" spans="1:15" x14ac:dyDescent="0.25">
      <c r="A7" s="4" t="s">
        <v>2</v>
      </c>
      <c r="B7" s="140" t="s">
        <v>269</v>
      </c>
      <c r="C7" s="140"/>
      <c r="D7" s="140"/>
      <c r="E7" s="140"/>
      <c r="N7" s="5"/>
      <c r="O7" s="5"/>
    </row>
    <row r="8" spans="1:15" x14ac:dyDescent="0.25">
      <c r="A8" s="4" t="s">
        <v>3</v>
      </c>
      <c r="B8" s="1" t="s">
        <v>17</v>
      </c>
      <c r="N8" s="5"/>
      <c r="O8" s="5"/>
    </row>
    <row r="9" spans="1:15" x14ac:dyDescent="0.25">
      <c r="A9" s="4" t="s">
        <v>4</v>
      </c>
      <c r="B9" s="16" t="s">
        <v>5</v>
      </c>
      <c r="N9" s="5"/>
      <c r="O9" s="5"/>
    </row>
    <row r="10" spans="1:15" x14ac:dyDescent="0.25">
      <c r="A10" s="4" t="s">
        <v>356</v>
      </c>
      <c r="B10" s="68"/>
    </row>
    <row r="11" spans="1:15" x14ac:dyDescent="0.25">
      <c r="A11" s="4" t="s">
        <v>6</v>
      </c>
      <c r="B11" s="40"/>
      <c r="N11" s="5"/>
      <c r="O11" s="5"/>
    </row>
    <row r="12" spans="1:15" x14ac:dyDescent="0.25">
      <c r="A12" s="4" t="s">
        <v>7</v>
      </c>
      <c r="B12" s="43"/>
      <c r="C12" s="57"/>
      <c r="D12" s="57"/>
      <c r="N12" s="5"/>
      <c r="O12" s="5"/>
    </row>
    <row r="13" spans="1:15" x14ac:dyDescent="0.25">
      <c r="A13" s="4"/>
      <c r="B13" s="58"/>
      <c r="C13" s="57"/>
      <c r="D13" s="57"/>
      <c r="N13" s="5"/>
      <c r="O13" s="5"/>
    </row>
    <row r="14" spans="1:15" x14ac:dyDescent="0.25">
      <c r="A14" s="4"/>
      <c r="B14" s="7" t="s">
        <v>179</v>
      </c>
      <c r="C14" s="57"/>
      <c r="D14" s="57"/>
      <c r="N14" s="5"/>
      <c r="O14" s="5"/>
    </row>
    <row r="15" spans="1:15" x14ac:dyDescent="0.25">
      <c r="B15" s="8" t="s">
        <v>173</v>
      </c>
      <c r="C15" s="8" t="s">
        <v>174</v>
      </c>
      <c r="G15" s="141" t="s">
        <v>8</v>
      </c>
      <c r="H15" s="141"/>
    </row>
    <row r="16" spans="1:15" x14ac:dyDescent="0.25">
      <c r="A16" s="8" t="s">
        <v>45</v>
      </c>
      <c r="B16" s="41"/>
      <c r="C16" s="41"/>
      <c r="D16" s="59" t="s">
        <v>9</v>
      </c>
      <c r="F16" s="33" t="s">
        <v>45</v>
      </c>
      <c r="G16" s="62">
        <f>+B16</f>
        <v>0</v>
      </c>
      <c r="H16" s="62">
        <f>+C16</f>
        <v>0</v>
      </c>
    </row>
    <row r="17" spans="1:16" x14ac:dyDescent="0.25">
      <c r="A17" s="9" t="s">
        <v>26</v>
      </c>
      <c r="B17" s="42"/>
      <c r="C17" s="42"/>
      <c r="D17" s="1">
        <f>+C17++B17</f>
        <v>0</v>
      </c>
      <c r="F17" s="1" t="str">
        <f t="shared" ref="F17:F22" si="0">+A17</f>
        <v>Improved</v>
      </c>
      <c r="G17" s="11" t="e">
        <f t="shared" ref="G17:H21" si="1">+B17/B$22</f>
        <v>#DIV/0!</v>
      </c>
      <c r="H17" s="11" t="e">
        <f t="shared" si="1"/>
        <v>#DIV/0!</v>
      </c>
      <c r="M17" s="1" t="s">
        <v>10</v>
      </c>
      <c r="N17" s="5" t="e">
        <f>+D17/D22*B22/D22*D22</f>
        <v>#DIV/0!</v>
      </c>
      <c r="O17" s="5" t="e">
        <f>+D17/D22*C22/D22*D22</f>
        <v>#DIV/0!</v>
      </c>
      <c r="P17" s="5" t="e">
        <f t="shared" ref="P17:P22" si="2">+O17+N17</f>
        <v>#DIV/0!</v>
      </c>
    </row>
    <row r="18" spans="1:16" x14ac:dyDescent="0.25">
      <c r="A18" s="9" t="s">
        <v>201</v>
      </c>
      <c r="B18" s="42"/>
      <c r="C18" s="42"/>
      <c r="D18" s="1">
        <f>+C18++B18</f>
        <v>0</v>
      </c>
      <c r="F18" s="1" t="str">
        <f>+A18</f>
        <v>No change - Excellent/Very Good/Good</v>
      </c>
      <c r="G18" s="11" t="e">
        <f t="shared" si="1"/>
        <v>#DIV/0!</v>
      </c>
      <c r="H18" s="11" t="e">
        <f t="shared" si="1"/>
        <v>#DIV/0!</v>
      </c>
      <c r="M18" s="1" t="s">
        <v>11</v>
      </c>
      <c r="N18" s="5" t="e">
        <f>+D18/D22*B22/D22*D22</f>
        <v>#DIV/0!</v>
      </c>
      <c r="O18" s="5" t="e">
        <f>+D18/D22*C22/D22*D22</f>
        <v>#DIV/0!</v>
      </c>
      <c r="P18" s="5" t="e">
        <f t="shared" si="2"/>
        <v>#DIV/0!</v>
      </c>
    </row>
    <row r="19" spans="1:16" x14ac:dyDescent="0.25">
      <c r="A19" s="9" t="s">
        <v>202</v>
      </c>
      <c r="B19" s="42"/>
      <c r="C19" s="42"/>
      <c r="D19" s="1">
        <f>+C19++B19</f>
        <v>0</v>
      </c>
      <c r="F19" s="1" t="str">
        <f t="shared" si="0"/>
        <v>No change - Fair</v>
      </c>
      <c r="G19" s="11" t="e">
        <f t="shared" si="1"/>
        <v>#DIV/0!</v>
      </c>
      <c r="H19" s="11" t="e">
        <f t="shared" si="1"/>
        <v>#DIV/0!</v>
      </c>
      <c r="M19" s="1" t="s">
        <v>12</v>
      </c>
      <c r="N19" s="5" t="e">
        <f>+D19/D22*B22/D22*D22</f>
        <v>#DIV/0!</v>
      </c>
      <c r="O19" s="5" t="e">
        <f>+D19/D22*C22/D22*D22</f>
        <v>#DIV/0!</v>
      </c>
      <c r="P19" s="5" t="e">
        <f t="shared" si="2"/>
        <v>#DIV/0!</v>
      </c>
    </row>
    <row r="20" spans="1:16" x14ac:dyDescent="0.25">
      <c r="A20" s="9" t="s">
        <v>203</v>
      </c>
      <c r="B20" s="42"/>
      <c r="C20" s="42"/>
      <c r="D20" s="1">
        <f>+C20++B20</f>
        <v>0</v>
      </c>
      <c r="F20" s="1" t="str">
        <f t="shared" si="0"/>
        <v>No change - Poor</v>
      </c>
      <c r="G20" s="11" t="e">
        <f t="shared" si="1"/>
        <v>#DIV/0!</v>
      </c>
      <c r="H20" s="11" t="e">
        <f t="shared" si="1"/>
        <v>#DIV/0!</v>
      </c>
      <c r="M20" s="1" t="s">
        <v>13</v>
      </c>
      <c r="N20" s="5" t="e">
        <f>+D20/D22*B22/D22*D22</f>
        <v>#DIV/0!</v>
      </c>
      <c r="O20" s="5" t="e">
        <f>+D20/D22*C22/D22*D22</f>
        <v>#DIV/0!</v>
      </c>
      <c r="P20" s="5" t="e">
        <f t="shared" si="2"/>
        <v>#DIV/0!</v>
      </c>
    </row>
    <row r="21" spans="1:16" x14ac:dyDescent="0.25">
      <c r="A21" s="9" t="s">
        <v>27</v>
      </c>
      <c r="B21" s="42"/>
      <c r="C21" s="42"/>
      <c r="D21" s="1">
        <f>+C21++B21</f>
        <v>0</v>
      </c>
      <c r="F21" s="1" t="str">
        <f t="shared" si="0"/>
        <v>Worsened</v>
      </c>
      <c r="G21" s="11" t="e">
        <f t="shared" si="1"/>
        <v>#DIV/0!</v>
      </c>
      <c r="H21" s="11" t="e">
        <f t="shared" si="1"/>
        <v>#DIV/0!</v>
      </c>
      <c r="M21" s="1" t="s">
        <v>14</v>
      </c>
      <c r="N21" s="5" t="e">
        <f>+D21/D22*B22/D22*D22</f>
        <v>#DIV/0!</v>
      </c>
      <c r="O21" s="5" t="e">
        <f>+D21/D22*C22/D22*D22</f>
        <v>#DIV/0!</v>
      </c>
      <c r="P21" s="5" t="e">
        <f t="shared" si="2"/>
        <v>#DIV/0!</v>
      </c>
    </row>
    <row r="22" spans="1:16" x14ac:dyDescent="0.25">
      <c r="A22" s="9" t="s">
        <v>9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tr">
        <f t="shared" si="0"/>
        <v>Total</v>
      </c>
      <c r="G22" s="12" t="e">
        <f>SUM(G17:G21)</f>
        <v>#DIV/0!</v>
      </c>
      <c r="H22" s="12" t="e">
        <f>SUM(H17:H21)</f>
        <v>#DIV/0!</v>
      </c>
      <c r="N22" s="5" t="e">
        <f>SUM(N17:N21)</f>
        <v>#DIV/0!</v>
      </c>
      <c r="O22" s="5" t="e">
        <f>SUM(O17:O21)</f>
        <v>#DIV/0!</v>
      </c>
      <c r="P22" s="5" t="e">
        <f t="shared" si="2"/>
        <v>#DIV/0!</v>
      </c>
    </row>
    <row r="24" spans="1:16" x14ac:dyDescent="0.25">
      <c r="M24" s="1">
        <f>+COUNTIF(N17:O21,"&lt;5")</f>
        <v>0</v>
      </c>
    </row>
    <row r="25" spans="1:16" x14ac:dyDescent="0.25">
      <c r="A25" s="13" t="s">
        <v>15</v>
      </c>
      <c r="B25" s="13" t="str">
        <f>IF(+COUNTIF(D17:D21,"=0")&gt;0,"Chi-square cannot be calculated if a row total is zero",IF(AND(M25&lt;0.05,M25&gt;0.01),"Distributions differ at the .05 level",IF(M24&gt;0,"Data distribution will not support calculation of a Chi-square value",IF(M25&lt;=0.01,"Distributions differ at the .01 level","No difference between distributions"))))</f>
        <v>Chi-square cannot be calculated if a row total is zero</v>
      </c>
      <c r="C25" s="13"/>
      <c r="D25" s="13"/>
      <c r="E25" s="13"/>
      <c r="M25" s="1" t="e">
        <f>CHITEST(B17:C21,N17:O21)</f>
        <v>#DIV/0!</v>
      </c>
    </row>
    <row r="28" spans="1:16" x14ac:dyDescent="0.25">
      <c r="A28" s="4"/>
    </row>
    <row r="29" spans="1:16" x14ac:dyDescent="0.25">
      <c r="A29" s="15"/>
      <c r="D29" s="15"/>
      <c r="E29" s="15"/>
    </row>
    <row r="30" spans="1:16" x14ac:dyDescent="0.25">
      <c r="A30" s="15"/>
      <c r="B30" s="15"/>
      <c r="D30" s="15"/>
      <c r="E30" s="15"/>
    </row>
  </sheetData>
  <sheetProtection algorithmName="SHA-512" hashValue="TZtJVPvRQF3yhfcBoI9U4gIgvb1ZJ92vkvNVmcKbA2pAbHSNhLWWhPiUgPpjRlx5NV0micANdz/dflLZqnZgJg==" saltValue="Ixhth7d5UDxOlzx2gK/7EA==" spinCount="100000" sheet="1" objects="1" scenarios="1" selectLockedCells="1"/>
  <mergeCells count="3">
    <mergeCell ref="G15:H15"/>
    <mergeCell ref="B7:E7"/>
    <mergeCell ref="A2:E2"/>
  </mergeCells>
  <pageMargins left="0.7" right="0.7" top="0.75" bottom="0.75" header="0.3" footer="0.3"/>
  <pageSetup scale="5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428"/>
  <sheetViews>
    <sheetView workbookViewId="0">
      <selection activeCell="K15" sqref="K15"/>
    </sheetView>
  </sheetViews>
  <sheetFormatPr defaultRowHeight="15" x14ac:dyDescent="0.25"/>
  <cols>
    <col min="1" max="1" width="41.28515625" style="90" bestFit="1" customWidth="1"/>
    <col min="2" max="2" width="8.85546875" style="91" bestFit="1" customWidth="1"/>
    <col min="3" max="3" width="12" style="91" bestFit="1" customWidth="1"/>
    <col min="4" max="4" width="13.85546875" style="91" bestFit="1" customWidth="1"/>
    <col min="5" max="5" width="10.85546875" style="91" bestFit="1" customWidth="1"/>
    <col min="6" max="6" width="20.42578125" style="91" customWidth="1"/>
    <col min="7" max="7" width="10.7109375" style="91" bestFit="1" customWidth="1"/>
    <col min="8" max="8" width="18" style="92" bestFit="1" customWidth="1"/>
    <col min="9" max="9" width="9.140625" style="74"/>
    <col min="10" max="10" width="9.140625" style="75"/>
  </cols>
  <sheetData>
    <row r="1" spans="1:11" ht="15.75" thickBot="1" x14ac:dyDescent="0.3">
      <c r="A1" s="71" t="s">
        <v>343</v>
      </c>
      <c r="B1" s="72"/>
      <c r="C1" s="72"/>
      <c r="D1" s="72"/>
      <c r="E1" s="72"/>
      <c r="F1" s="72"/>
      <c r="G1" s="72"/>
      <c r="H1" s="72"/>
      <c r="I1" s="73"/>
      <c r="J1" s="74"/>
      <c r="K1" s="75"/>
    </row>
    <row r="2" spans="1:11" ht="15.75" thickBot="1" x14ac:dyDescent="0.3">
      <c r="A2" s="76" t="s">
        <v>363</v>
      </c>
      <c r="B2" s="77" t="s">
        <v>271</v>
      </c>
      <c r="C2" s="78" t="s">
        <v>204</v>
      </c>
      <c r="D2" s="78" t="s">
        <v>205</v>
      </c>
      <c r="E2" s="78" t="s">
        <v>245</v>
      </c>
      <c r="F2" s="78" t="s">
        <v>244</v>
      </c>
      <c r="G2" s="78" t="s">
        <v>206</v>
      </c>
      <c r="H2" s="79" t="s">
        <v>243</v>
      </c>
      <c r="I2" s="73"/>
      <c r="J2" s="74"/>
      <c r="K2" s="75"/>
    </row>
    <row r="3" spans="1:11" x14ac:dyDescent="0.25">
      <c r="A3" s="80" t="s">
        <v>364</v>
      </c>
      <c r="B3" s="81">
        <v>0.6443967771632757</v>
      </c>
      <c r="C3" s="82">
        <v>0.88655157068190515</v>
      </c>
      <c r="D3" s="82">
        <v>0.82001947576189727</v>
      </c>
      <c r="E3" s="82">
        <v>0.46437467253509324</v>
      </c>
      <c r="F3" s="82">
        <v>1.0250640888077547</v>
      </c>
      <c r="G3" s="82">
        <v>0.67692681395453314</v>
      </c>
      <c r="H3" s="83">
        <v>1.0550339906293409</v>
      </c>
      <c r="I3" s="73"/>
      <c r="J3" s="74"/>
      <c r="K3" s="75"/>
    </row>
    <row r="4" spans="1:11" x14ac:dyDescent="0.25">
      <c r="A4" s="80" t="s">
        <v>272</v>
      </c>
      <c r="B4" s="81">
        <v>0.51317098498131519</v>
      </c>
      <c r="C4" s="82">
        <v>0.70729606635279085</v>
      </c>
      <c r="D4" s="82">
        <v>0.79433402359773519</v>
      </c>
      <c r="E4" s="82">
        <v>0.45826494294750153</v>
      </c>
      <c r="F4" s="82">
        <v>0.89390629476812511</v>
      </c>
      <c r="G4" s="82">
        <v>0.63496116267123381</v>
      </c>
      <c r="H4" s="83">
        <v>0.95014152638758431</v>
      </c>
      <c r="I4" s="73"/>
      <c r="J4" s="74"/>
      <c r="K4" s="75"/>
    </row>
    <row r="5" spans="1:11" x14ac:dyDescent="0.25">
      <c r="A5" s="80" t="s">
        <v>54</v>
      </c>
      <c r="B5" s="81">
        <v>0.69792186165640002</v>
      </c>
      <c r="C5" s="82">
        <v>0.91955562890804876</v>
      </c>
      <c r="D5" s="82">
        <v>0.96042394388604146</v>
      </c>
      <c r="E5" s="82">
        <v>0.71521923028135193</v>
      </c>
      <c r="F5" s="82">
        <v>1.0612650193870985</v>
      </c>
      <c r="G5" s="82">
        <v>1.0839652278429106</v>
      </c>
      <c r="H5" s="83">
        <v>0.82114517257917818</v>
      </c>
      <c r="I5" s="73"/>
      <c r="J5" s="74"/>
      <c r="K5" s="75"/>
    </row>
    <row r="6" spans="1:11" x14ac:dyDescent="0.25">
      <c r="A6" s="80" t="s">
        <v>365</v>
      </c>
      <c r="B6" s="81">
        <v>0.45782559032875658</v>
      </c>
      <c r="C6" s="82">
        <v>0.63434034224654423</v>
      </c>
      <c r="D6" s="82">
        <v>0.63102898791938744</v>
      </c>
      <c r="E6" s="82">
        <v>0.3417992835879457</v>
      </c>
      <c r="F6" s="82">
        <v>0.80857750623831126</v>
      </c>
      <c r="G6" s="82">
        <v>0.38988944592255548</v>
      </c>
      <c r="H6" s="83">
        <v>0.80907218008097537</v>
      </c>
      <c r="I6" s="73"/>
      <c r="J6" s="74"/>
      <c r="K6" s="75"/>
    </row>
    <row r="7" spans="1:11" x14ac:dyDescent="0.25">
      <c r="A7" s="80" t="s">
        <v>273</v>
      </c>
      <c r="B7" s="81">
        <v>0.75688087065699317</v>
      </c>
      <c r="C7" s="82">
        <v>0.99493690775433441</v>
      </c>
      <c r="D7" s="82">
        <v>0.80673935239714456</v>
      </c>
      <c r="E7" s="82">
        <v>0.57250116541440677</v>
      </c>
      <c r="F7" s="82">
        <v>1.1433630414326992</v>
      </c>
      <c r="G7" s="82">
        <v>0.85072370790370377</v>
      </c>
      <c r="H7" s="83">
        <v>1.1118622803607798</v>
      </c>
      <c r="I7" s="73"/>
      <c r="J7" s="74"/>
      <c r="K7" s="75"/>
    </row>
    <row r="8" spans="1:11" x14ac:dyDescent="0.25">
      <c r="A8" s="80" t="s">
        <v>366</v>
      </c>
      <c r="B8" s="81">
        <v>0.19138965489283899</v>
      </c>
      <c r="C8" s="82">
        <v>0.41623310776534828</v>
      </c>
      <c r="D8" s="82">
        <v>0.17239489551607959</v>
      </c>
      <c r="E8" s="82">
        <v>0</v>
      </c>
      <c r="F8" s="82">
        <v>0.46902736238589177</v>
      </c>
      <c r="G8" s="82">
        <v>0</v>
      </c>
      <c r="H8" s="83">
        <v>0.65152129665882752</v>
      </c>
      <c r="I8" s="73"/>
      <c r="J8" s="74"/>
      <c r="K8" s="75"/>
    </row>
    <row r="9" spans="1:11" x14ac:dyDescent="0.25">
      <c r="A9" s="80" t="s">
        <v>367</v>
      </c>
      <c r="B9" s="81">
        <v>0.23334523779156066</v>
      </c>
      <c r="C9" s="82">
        <v>0.46669047558312132</v>
      </c>
      <c r="D9" s="82">
        <v>0</v>
      </c>
      <c r="E9" s="82">
        <v>0</v>
      </c>
      <c r="F9" s="82">
        <v>0.43133513652379396</v>
      </c>
      <c r="G9" s="82">
        <v>0</v>
      </c>
      <c r="H9" s="83">
        <v>0</v>
      </c>
      <c r="I9" s="73"/>
      <c r="J9" s="74"/>
      <c r="K9" s="75"/>
    </row>
    <row r="10" spans="1:11" x14ac:dyDescent="0.25">
      <c r="A10" s="80" t="s">
        <v>274</v>
      </c>
      <c r="B10" s="81">
        <v>0.50457102272318122</v>
      </c>
      <c r="C10" s="82">
        <v>0.59797078509661317</v>
      </c>
      <c r="D10" s="82">
        <v>0.79397632922602768</v>
      </c>
      <c r="E10" s="82">
        <v>0.54269656387299936</v>
      </c>
      <c r="F10" s="82">
        <v>0.9133276249119755</v>
      </c>
      <c r="G10" s="82">
        <v>0.76696358321183533</v>
      </c>
      <c r="H10" s="83">
        <v>0.86027008281388884</v>
      </c>
      <c r="I10" s="73"/>
      <c r="J10" s="74"/>
      <c r="K10" s="75"/>
    </row>
    <row r="11" spans="1:11" x14ac:dyDescent="0.25">
      <c r="A11" s="80" t="s">
        <v>368</v>
      </c>
      <c r="B11" s="81">
        <v>0.6312712340562624</v>
      </c>
      <c r="C11" s="82">
        <v>0.86712427507164536</v>
      </c>
      <c r="D11" s="82">
        <v>0.84773964314099104</v>
      </c>
      <c r="E11" s="82">
        <v>0.6290992152546756</v>
      </c>
      <c r="F11" s="82">
        <v>1.0811248181809834</v>
      </c>
      <c r="G11" s="82">
        <v>0.83258647678181108</v>
      </c>
      <c r="H11" s="83">
        <v>0.7319605558265464</v>
      </c>
      <c r="I11" s="73"/>
      <c r="J11" s="74"/>
      <c r="K11" s="75"/>
    </row>
    <row r="12" spans="1:11" x14ac:dyDescent="0.25">
      <c r="A12" s="80" t="s">
        <v>369</v>
      </c>
      <c r="B12" s="81">
        <v>0.58111356165585648</v>
      </c>
      <c r="C12" s="82">
        <v>0.80288713502697873</v>
      </c>
      <c r="D12" s="82">
        <v>0.83780417861569256</v>
      </c>
      <c r="E12" s="82">
        <v>0.70069887585046065</v>
      </c>
      <c r="F12" s="82">
        <v>1.0051464288554079</v>
      </c>
      <c r="G12" s="82">
        <v>0.8064212774212951</v>
      </c>
      <c r="H12" s="83">
        <v>0.74689564088171978</v>
      </c>
      <c r="I12" s="73"/>
      <c r="J12" s="74"/>
      <c r="K12" s="75"/>
    </row>
    <row r="13" spans="1:11" x14ac:dyDescent="0.25">
      <c r="A13" s="80" t="s">
        <v>370</v>
      </c>
      <c r="B13" s="81"/>
      <c r="C13" s="82"/>
      <c r="D13" s="82"/>
      <c r="E13" s="82"/>
      <c r="F13" s="82"/>
      <c r="G13" s="82"/>
      <c r="H13" s="83"/>
      <c r="I13" s="73"/>
      <c r="J13" s="74"/>
      <c r="K13" s="75"/>
    </row>
    <row r="14" spans="1:11" x14ac:dyDescent="0.25">
      <c r="A14" s="80" t="s">
        <v>275</v>
      </c>
      <c r="B14" s="81">
        <v>0.39502461245401466</v>
      </c>
      <c r="C14" s="82">
        <v>0.57131427428342807</v>
      </c>
      <c r="D14" s="82">
        <v>0.91233278528786366</v>
      </c>
      <c r="E14" s="82">
        <v>0.18341210428976601</v>
      </c>
      <c r="F14" s="82">
        <v>0.59122847623495867</v>
      </c>
      <c r="G14" s="82">
        <v>1.0556667192927047</v>
      </c>
      <c r="H14" s="83">
        <v>0.48691317957562463</v>
      </c>
      <c r="I14" s="73"/>
      <c r="J14" s="74"/>
      <c r="K14" s="75"/>
    </row>
    <row r="15" spans="1:11" x14ac:dyDescent="0.25">
      <c r="A15" s="80" t="s">
        <v>371</v>
      </c>
      <c r="B15" s="81"/>
      <c r="C15" s="82"/>
      <c r="D15" s="82"/>
      <c r="E15" s="82"/>
      <c r="F15" s="82"/>
      <c r="G15" s="82"/>
      <c r="H15" s="83"/>
      <c r="I15" s="73"/>
      <c r="J15" s="74"/>
      <c r="K15" s="75"/>
    </row>
    <row r="16" spans="1:11" x14ac:dyDescent="0.25">
      <c r="A16" s="80" t="s">
        <v>55</v>
      </c>
      <c r="B16" s="81"/>
      <c r="C16" s="82">
        <v>2.8284271247461926E-2</v>
      </c>
      <c r="D16" s="82">
        <v>0.40305086527633205</v>
      </c>
      <c r="E16" s="82">
        <v>0</v>
      </c>
      <c r="F16" s="82"/>
      <c r="G16" s="82">
        <v>1.5132085117392118</v>
      </c>
      <c r="H16" s="83">
        <v>0</v>
      </c>
      <c r="I16" s="73"/>
      <c r="J16" s="74"/>
      <c r="K16" s="75"/>
    </row>
    <row r="17" spans="1:11" x14ac:dyDescent="0.25">
      <c r="A17" s="80" t="s">
        <v>207</v>
      </c>
      <c r="B17" s="81">
        <v>0.59408774171023726</v>
      </c>
      <c r="C17" s="82">
        <v>0.85207511624921162</v>
      </c>
      <c r="D17" s="82">
        <v>0.86699638646466926</v>
      </c>
      <c r="E17" s="82">
        <v>0.63466543168530687</v>
      </c>
      <c r="F17" s="82">
        <v>0.97369153104163841</v>
      </c>
      <c r="G17" s="82">
        <v>0.82926904549334568</v>
      </c>
      <c r="H17" s="83">
        <v>0.78808004947256871</v>
      </c>
      <c r="I17" s="73"/>
      <c r="J17" s="74"/>
      <c r="K17" s="75"/>
    </row>
    <row r="18" spans="1:11" x14ac:dyDescent="0.25">
      <c r="A18" s="80" t="s">
        <v>372</v>
      </c>
      <c r="B18" s="81">
        <v>0.75754149531040016</v>
      </c>
      <c r="C18" s="82">
        <v>0.96033483743952563</v>
      </c>
      <c r="D18" s="82">
        <v>0.93817743243847118</v>
      </c>
      <c r="E18" s="82">
        <v>0.92516622498859591</v>
      </c>
      <c r="F18" s="82">
        <v>1.1527288979984414</v>
      </c>
      <c r="G18" s="82">
        <v>1.1706711450379912</v>
      </c>
      <c r="H18" s="83">
        <v>1.0144354485521883</v>
      </c>
      <c r="I18" s="73"/>
      <c r="J18" s="74"/>
      <c r="K18" s="75"/>
    </row>
    <row r="19" spans="1:11" x14ac:dyDescent="0.25">
      <c r="A19" s="80" t="s">
        <v>276</v>
      </c>
      <c r="B19" s="81">
        <v>0.47516995310429117</v>
      </c>
      <c r="C19" s="82">
        <v>0.64463182277447761</v>
      </c>
      <c r="D19" s="82">
        <v>0.61131681227936729</v>
      </c>
      <c r="E19" s="82">
        <v>0.26354640883112262</v>
      </c>
      <c r="F19" s="82">
        <v>0.86619647364321917</v>
      </c>
      <c r="G19" s="82">
        <v>0.4265232964084863</v>
      </c>
      <c r="H19" s="83">
        <v>0.83609189856376009</v>
      </c>
      <c r="I19" s="73"/>
      <c r="J19" s="74"/>
      <c r="K19" s="75"/>
    </row>
    <row r="20" spans="1:11" x14ac:dyDescent="0.25">
      <c r="A20" s="80" t="s">
        <v>56</v>
      </c>
      <c r="B20" s="81">
        <v>0.61005086845710266</v>
      </c>
      <c r="C20" s="82">
        <v>0.83945533871059042</v>
      </c>
      <c r="D20" s="82">
        <v>0.81794578364776238</v>
      </c>
      <c r="E20" s="82">
        <v>0.66931316343566338</v>
      </c>
      <c r="F20" s="82">
        <v>0.961349960957813</v>
      </c>
      <c r="G20" s="82">
        <v>0.80571152858603212</v>
      </c>
      <c r="H20" s="83">
        <v>0.78656928630103806</v>
      </c>
      <c r="I20" s="73"/>
      <c r="J20" s="74"/>
      <c r="K20" s="75"/>
    </row>
    <row r="21" spans="1:11" x14ac:dyDescent="0.25">
      <c r="A21" s="80" t="s">
        <v>57</v>
      </c>
      <c r="B21" s="81">
        <v>0.63765211046572334</v>
      </c>
      <c r="C21" s="82">
        <v>0.85565701747837031</v>
      </c>
      <c r="D21" s="82">
        <v>0.88717343992821329</v>
      </c>
      <c r="E21" s="82">
        <v>0.64343133747169357</v>
      </c>
      <c r="F21" s="82">
        <v>0.95417225313128884</v>
      </c>
      <c r="G21" s="82">
        <v>0.84507901245555495</v>
      </c>
      <c r="H21" s="83">
        <v>0.76907445148826437</v>
      </c>
      <c r="I21" s="73"/>
      <c r="J21" s="74"/>
      <c r="K21" s="75"/>
    </row>
    <row r="22" spans="1:11" x14ac:dyDescent="0.25">
      <c r="A22" s="80" t="s">
        <v>58</v>
      </c>
      <c r="B22" s="81">
        <v>0.63730727436182288</v>
      </c>
      <c r="C22" s="82">
        <v>0.86511101113343547</v>
      </c>
      <c r="D22" s="82">
        <v>0.91631639842741852</v>
      </c>
      <c r="E22" s="82">
        <v>0.68897231105070689</v>
      </c>
      <c r="F22" s="82">
        <v>1.0508862974910929</v>
      </c>
      <c r="G22" s="82">
        <v>0.97278331946782715</v>
      </c>
      <c r="H22" s="83">
        <v>0.86355612557218375</v>
      </c>
      <c r="I22" s="73"/>
      <c r="J22" s="74"/>
      <c r="K22" s="75"/>
    </row>
    <row r="23" spans="1:11" x14ac:dyDescent="0.25">
      <c r="A23" s="80" t="s">
        <v>373</v>
      </c>
      <c r="B23" s="81">
        <v>0.52035834877725751</v>
      </c>
      <c r="C23" s="82">
        <v>0.69853551244573697</v>
      </c>
      <c r="D23" s="82">
        <v>0.77597935831929021</v>
      </c>
      <c r="E23" s="82">
        <v>0.27147953032229249</v>
      </c>
      <c r="F23" s="82">
        <v>0.79653999188734614</v>
      </c>
      <c r="G23" s="82">
        <v>0.33480021998809256</v>
      </c>
      <c r="H23" s="83">
        <v>0.69025641219535394</v>
      </c>
      <c r="I23" s="73"/>
      <c r="J23" s="74"/>
      <c r="K23" s="75"/>
    </row>
    <row r="24" spans="1:11" x14ac:dyDescent="0.25">
      <c r="A24" s="80" t="s">
        <v>59</v>
      </c>
      <c r="B24" s="81">
        <v>0.70815119419332018</v>
      </c>
      <c r="C24" s="82">
        <v>0.9398046713847179</v>
      </c>
      <c r="D24" s="82">
        <v>0.89842352473804576</v>
      </c>
      <c r="E24" s="82">
        <v>0.65570700430060458</v>
      </c>
      <c r="F24" s="82">
        <v>1.0385683673942396</v>
      </c>
      <c r="G24" s="82">
        <v>0.95486018819431495</v>
      </c>
      <c r="H24" s="83">
        <v>0.64898439912948591</v>
      </c>
      <c r="I24" s="73"/>
      <c r="J24" s="74"/>
      <c r="K24" s="75"/>
    </row>
    <row r="25" spans="1:11" x14ac:dyDescent="0.25">
      <c r="A25" s="80" t="s">
        <v>208</v>
      </c>
      <c r="B25" s="81">
        <v>0.72371898407004387</v>
      </c>
      <c r="C25" s="82">
        <v>0.95152135067089039</v>
      </c>
      <c r="D25" s="82">
        <v>0.88323852403884007</v>
      </c>
      <c r="E25" s="82">
        <v>0.87887280230150922</v>
      </c>
      <c r="F25" s="82">
        <v>1.0292083077271188</v>
      </c>
      <c r="G25" s="82">
        <v>0.98469475568986975</v>
      </c>
      <c r="H25" s="83">
        <v>0.90637827198554133</v>
      </c>
      <c r="I25" s="73"/>
      <c r="J25" s="74"/>
      <c r="K25" s="75"/>
    </row>
    <row r="26" spans="1:11" x14ac:dyDescent="0.25">
      <c r="A26" s="80" t="s">
        <v>60</v>
      </c>
      <c r="B26" s="81">
        <v>0.70697674508288777</v>
      </c>
      <c r="C26" s="82">
        <v>0.95658943240293515</v>
      </c>
      <c r="D26" s="82">
        <v>0.84218242933838161</v>
      </c>
      <c r="E26" s="82">
        <v>0.6245012049596963</v>
      </c>
      <c r="F26" s="82">
        <v>1.0464209819910333</v>
      </c>
      <c r="G26" s="82">
        <v>0.84447514516875177</v>
      </c>
      <c r="H26" s="83">
        <v>0.67033279101020049</v>
      </c>
      <c r="I26" s="73"/>
      <c r="J26" s="74"/>
      <c r="K26" s="75"/>
    </row>
    <row r="27" spans="1:11" x14ac:dyDescent="0.25">
      <c r="A27" s="80" t="s">
        <v>277</v>
      </c>
      <c r="B27" s="81">
        <v>0.54691211098572057</v>
      </c>
      <c r="C27" s="82">
        <v>0.70377790057185885</v>
      </c>
      <c r="D27" s="82">
        <v>0.51882146667781048</v>
      </c>
      <c r="E27" s="82">
        <v>0.30079260375911915</v>
      </c>
      <c r="F27" s="82">
        <v>0.97189236127503442</v>
      </c>
      <c r="G27" s="82">
        <v>0.48590024451429081</v>
      </c>
      <c r="H27" s="83">
        <v>0.99953227156743762</v>
      </c>
      <c r="I27" s="73"/>
      <c r="J27" s="74"/>
      <c r="K27" s="75"/>
    </row>
    <row r="28" spans="1:11" x14ac:dyDescent="0.25">
      <c r="A28" s="80" t="s">
        <v>278</v>
      </c>
      <c r="B28" s="81">
        <v>0.71625256493532263</v>
      </c>
      <c r="C28" s="82">
        <v>0.93427194493313903</v>
      </c>
      <c r="D28" s="82">
        <v>0.82329062716157175</v>
      </c>
      <c r="E28" s="82">
        <v>0.52848726260017531</v>
      </c>
      <c r="F28" s="82">
        <v>1.0741287324974458</v>
      </c>
      <c r="G28" s="82">
        <v>0.71053143756223347</v>
      </c>
      <c r="H28" s="83">
        <v>1.0347238528677813</v>
      </c>
      <c r="I28" s="73"/>
      <c r="J28" s="74"/>
      <c r="K28" s="75"/>
    </row>
    <row r="29" spans="1:11" x14ac:dyDescent="0.25">
      <c r="A29" s="80" t="s">
        <v>374</v>
      </c>
      <c r="B29" s="81">
        <v>0.53384499266217356</v>
      </c>
      <c r="C29" s="82">
        <v>0.81546364258681237</v>
      </c>
      <c r="D29" s="82">
        <v>0.5676098593056258</v>
      </c>
      <c r="E29" s="82">
        <v>0</v>
      </c>
      <c r="F29" s="82">
        <v>1.2567209789955842</v>
      </c>
      <c r="G29" s="82">
        <v>1.1387252689280405</v>
      </c>
      <c r="H29" s="83">
        <v>1.0235186740799973</v>
      </c>
      <c r="I29" s="73"/>
      <c r="J29" s="74"/>
      <c r="K29" s="75"/>
    </row>
    <row r="30" spans="1:11" x14ac:dyDescent="0.25">
      <c r="A30" s="80" t="s">
        <v>375</v>
      </c>
      <c r="B30" s="81">
        <v>0.49674599036868772</v>
      </c>
      <c r="C30" s="82">
        <v>0.70524868967316368</v>
      </c>
      <c r="D30" s="82">
        <v>0.94918461248138053</v>
      </c>
      <c r="E30" s="82">
        <v>0.41783341405967267</v>
      </c>
      <c r="F30" s="82">
        <v>0.84089011795608015</v>
      </c>
      <c r="G30" s="82">
        <v>0.95563018350146722</v>
      </c>
      <c r="H30" s="83">
        <v>1.2340971556055398</v>
      </c>
      <c r="I30" s="73"/>
      <c r="J30" s="74"/>
      <c r="K30" s="75"/>
    </row>
    <row r="31" spans="1:11" x14ac:dyDescent="0.25">
      <c r="A31" s="80" t="s">
        <v>376</v>
      </c>
      <c r="B31" s="81">
        <v>9.7082439194737996E-2</v>
      </c>
      <c r="C31" s="82">
        <v>9.9121138007995019E-2</v>
      </c>
      <c r="D31" s="82">
        <v>0.48515976749932593</v>
      </c>
      <c r="E31" s="82">
        <v>0</v>
      </c>
      <c r="F31" s="82">
        <v>0.39204166445247463</v>
      </c>
      <c r="G31" s="82">
        <v>0.3538785102263205</v>
      </c>
      <c r="H31" s="83">
        <v>0.46754169663810524</v>
      </c>
      <c r="I31" s="73"/>
      <c r="J31" s="74"/>
      <c r="K31" s="75"/>
    </row>
    <row r="32" spans="1:11" x14ac:dyDescent="0.25">
      <c r="A32" s="80" t="s">
        <v>377</v>
      </c>
      <c r="B32" s="81">
        <v>0.59689503503921548</v>
      </c>
      <c r="C32" s="82">
        <v>0.79420473071895537</v>
      </c>
      <c r="D32" s="82">
        <v>0.75962486208564861</v>
      </c>
      <c r="E32" s="82">
        <v>0.29653102563589212</v>
      </c>
      <c r="F32" s="82">
        <v>0.95408445090461846</v>
      </c>
      <c r="G32" s="82">
        <v>0.42787727135128328</v>
      </c>
      <c r="H32" s="83">
        <v>1.1515542624015298</v>
      </c>
      <c r="I32" s="73"/>
      <c r="J32" s="74"/>
      <c r="K32" s="75"/>
    </row>
    <row r="33" spans="1:11" x14ac:dyDescent="0.25">
      <c r="A33" s="80" t="s">
        <v>378</v>
      </c>
      <c r="B33" s="81">
        <v>0.42728210821423351</v>
      </c>
      <c r="C33" s="82">
        <v>0.58985591460966136</v>
      </c>
      <c r="D33" s="82">
        <v>0.52337367148147607</v>
      </c>
      <c r="E33" s="82">
        <v>0</v>
      </c>
      <c r="F33" s="82">
        <v>1.0320222865810602</v>
      </c>
      <c r="G33" s="82">
        <v>0</v>
      </c>
      <c r="H33" s="83">
        <v>0.50697139958778736</v>
      </c>
      <c r="I33" s="73"/>
      <c r="J33" s="74"/>
      <c r="K33" s="75"/>
    </row>
    <row r="34" spans="1:11" x14ac:dyDescent="0.25">
      <c r="A34" s="80" t="s">
        <v>379</v>
      </c>
      <c r="B34" s="81">
        <v>0.48057462617804203</v>
      </c>
      <c r="C34" s="82">
        <v>0.6041989953742597</v>
      </c>
      <c r="D34" s="82">
        <v>0.58029341766802556</v>
      </c>
      <c r="E34" s="82">
        <v>0.38413493959508083</v>
      </c>
      <c r="F34" s="82">
        <v>0.72658231729053457</v>
      </c>
      <c r="G34" s="82">
        <v>0.47070444316052495</v>
      </c>
      <c r="H34" s="83">
        <v>0.82439740440466247</v>
      </c>
      <c r="I34" s="73"/>
      <c r="J34" s="74"/>
      <c r="K34" s="75"/>
    </row>
    <row r="35" spans="1:11" x14ac:dyDescent="0.25">
      <c r="A35" s="80" t="s">
        <v>380</v>
      </c>
      <c r="B35" s="81">
        <v>0.53072558149870908</v>
      </c>
      <c r="C35" s="82">
        <v>0.89649217190431396</v>
      </c>
      <c r="D35" s="82">
        <v>0.87246367095877253</v>
      </c>
      <c r="E35" s="82">
        <v>0.35355339059327379</v>
      </c>
      <c r="F35" s="82">
        <v>0.56058483492051148</v>
      </c>
      <c r="G35" s="82">
        <v>0.49471492512643794</v>
      </c>
      <c r="H35" s="83">
        <v>1.1874312010145502</v>
      </c>
      <c r="I35" s="73"/>
      <c r="J35" s="74"/>
      <c r="K35" s="75"/>
    </row>
    <row r="36" spans="1:11" x14ac:dyDescent="0.25">
      <c r="A36" s="80" t="s">
        <v>61</v>
      </c>
      <c r="B36" s="81">
        <v>0.69461092555222537</v>
      </c>
      <c r="C36" s="82">
        <v>0.91925768118441709</v>
      </c>
      <c r="D36" s="82">
        <v>0.89438481113825574</v>
      </c>
      <c r="E36" s="82">
        <v>0.76064185409896734</v>
      </c>
      <c r="F36" s="82">
        <v>1.0404405532724381</v>
      </c>
      <c r="G36" s="82">
        <v>1.0156119276617555</v>
      </c>
      <c r="H36" s="83">
        <v>0.96462491525574012</v>
      </c>
      <c r="I36" s="73"/>
      <c r="J36" s="74"/>
      <c r="K36" s="75"/>
    </row>
    <row r="37" spans="1:11" x14ac:dyDescent="0.25">
      <c r="A37" s="80" t="s">
        <v>381</v>
      </c>
      <c r="B37" s="81">
        <v>0.61016792435025125</v>
      </c>
      <c r="C37" s="82">
        <v>0.85141409243415977</v>
      </c>
      <c r="D37" s="82">
        <v>0.77082399052256467</v>
      </c>
      <c r="E37" s="82">
        <v>0.32339216914317814</v>
      </c>
      <c r="F37" s="82">
        <v>1.0023743339684803</v>
      </c>
      <c r="G37" s="82">
        <v>0.57434792845020199</v>
      </c>
      <c r="H37" s="83">
        <v>1.0712592659991809</v>
      </c>
      <c r="I37" s="73"/>
      <c r="J37" s="74"/>
      <c r="K37" s="75"/>
    </row>
    <row r="38" spans="1:11" x14ac:dyDescent="0.25">
      <c r="A38" s="80" t="s">
        <v>62</v>
      </c>
      <c r="B38" s="81">
        <v>0.77169215787077472</v>
      </c>
      <c r="C38" s="82">
        <v>1.0269364410565833</v>
      </c>
      <c r="D38" s="82">
        <v>0.89762130558616193</v>
      </c>
      <c r="E38" s="82">
        <v>0.75371181206484705</v>
      </c>
      <c r="F38" s="82">
        <v>1.1357739630360471</v>
      </c>
      <c r="G38" s="82">
        <v>0.98012201873397631</v>
      </c>
      <c r="H38" s="83">
        <v>1.015731748527376</v>
      </c>
      <c r="I38" s="73"/>
      <c r="J38" s="74"/>
      <c r="K38" s="75"/>
    </row>
    <row r="39" spans="1:11" x14ac:dyDescent="0.25">
      <c r="A39" s="80" t="s">
        <v>382</v>
      </c>
      <c r="B39" s="81">
        <v>0.40305086527633227</v>
      </c>
      <c r="C39" s="82">
        <v>0.33941125496954283</v>
      </c>
      <c r="D39" s="82">
        <v>0.86267027304758814</v>
      </c>
      <c r="E39" s="82">
        <v>1.4142135623730951</v>
      </c>
      <c r="F39" s="82">
        <v>3.5355339059327251E-2</v>
      </c>
      <c r="G39" s="82">
        <v>0.65760930650348925</v>
      </c>
      <c r="H39" s="83">
        <v>0.5656854249492379</v>
      </c>
      <c r="I39" s="73"/>
      <c r="J39" s="74"/>
      <c r="K39" s="75"/>
    </row>
    <row r="40" spans="1:11" x14ac:dyDescent="0.25">
      <c r="A40" s="80" t="s">
        <v>383</v>
      </c>
      <c r="B40" s="81">
        <v>0.19091883092036768</v>
      </c>
      <c r="C40" s="82">
        <v>0.62225396744416173</v>
      </c>
      <c r="D40" s="82">
        <v>1.6758430714121177</v>
      </c>
      <c r="E40" s="82">
        <v>1.1172287142747452</v>
      </c>
      <c r="F40" s="82">
        <v>0.27577164466275345</v>
      </c>
      <c r="G40" s="82">
        <v>0.20506096654409878</v>
      </c>
      <c r="H40" s="83">
        <v>0.63639610306789296</v>
      </c>
      <c r="I40" s="73"/>
      <c r="J40" s="74"/>
      <c r="K40" s="75"/>
    </row>
    <row r="41" spans="1:11" x14ac:dyDescent="0.25">
      <c r="A41" s="80" t="s">
        <v>209</v>
      </c>
      <c r="B41" s="81">
        <v>0.69738106318240134</v>
      </c>
      <c r="C41" s="82">
        <v>0.9168393060348623</v>
      </c>
      <c r="D41" s="82">
        <v>0.9496718140327759</v>
      </c>
      <c r="E41" s="82">
        <v>0.7658188117684207</v>
      </c>
      <c r="F41" s="82">
        <v>1.0133622454478721</v>
      </c>
      <c r="G41" s="82">
        <v>0.96159190481080659</v>
      </c>
      <c r="H41" s="83">
        <v>0.91291329094649776</v>
      </c>
      <c r="I41" s="73"/>
      <c r="J41" s="74"/>
      <c r="K41" s="75"/>
    </row>
    <row r="42" spans="1:11" x14ac:dyDescent="0.25">
      <c r="A42" s="80" t="s">
        <v>63</v>
      </c>
      <c r="B42" s="81">
        <v>0.68318249652792318</v>
      </c>
      <c r="C42" s="82">
        <v>0.9165077847102846</v>
      </c>
      <c r="D42" s="82">
        <v>0.88218338780339911</v>
      </c>
      <c r="E42" s="82">
        <v>0.73250502450854216</v>
      </c>
      <c r="F42" s="82">
        <v>1.0190775512561581</v>
      </c>
      <c r="G42" s="82">
        <v>0.9274734194063613</v>
      </c>
      <c r="H42" s="83">
        <v>0.70887704876778546</v>
      </c>
      <c r="I42" s="73"/>
      <c r="J42" s="74"/>
      <c r="K42" s="75"/>
    </row>
    <row r="43" spans="1:11" x14ac:dyDescent="0.25">
      <c r="A43" s="80" t="s">
        <v>210</v>
      </c>
      <c r="B43" s="81">
        <v>0.59426789323639473</v>
      </c>
      <c r="C43" s="82">
        <v>0.82973291450705899</v>
      </c>
      <c r="D43" s="82">
        <v>0.77514077973725504</v>
      </c>
      <c r="E43" s="82">
        <v>0.63432422180474246</v>
      </c>
      <c r="F43" s="82">
        <v>0.96372620187078695</v>
      </c>
      <c r="G43" s="82">
        <v>0.8838705133007102</v>
      </c>
      <c r="H43" s="83">
        <v>0.76898954510537842</v>
      </c>
      <c r="I43" s="73"/>
      <c r="J43" s="74"/>
      <c r="K43" s="75"/>
    </row>
    <row r="44" spans="1:11" x14ac:dyDescent="0.25">
      <c r="A44" s="80" t="s">
        <v>384</v>
      </c>
      <c r="B44" s="81">
        <v>0.51692924817366881</v>
      </c>
      <c r="C44" s="82">
        <v>0.67815325877451138</v>
      </c>
      <c r="D44" s="82">
        <v>0.74485133416201776</v>
      </c>
      <c r="E44" s="82">
        <v>0.39262521104454068</v>
      </c>
      <c r="F44" s="82">
        <v>0.86978559214326412</v>
      </c>
      <c r="G44" s="82">
        <v>0.49252331604267935</v>
      </c>
      <c r="H44" s="83">
        <v>1.0157629273371402</v>
      </c>
      <c r="I44" s="73"/>
      <c r="J44" s="74"/>
      <c r="K44" s="75"/>
    </row>
    <row r="45" spans="1:11" x14ac:dyDescent="0.25">
      <c r="A45" s="80" t="s">
        <v>385</v>
      </c>
      <c r="B45" s="81">
        <v>0.54752860339966947</v>
      </c>
      <c r="C45" s="82">
        <v>0.82935036882675783</v>
      </c>
      <c r="D45" s="82">
        <v>0.96447955244045103</v>
      </c>
      <c r="E45" s="82">
        <v>0.45640036539461531</v>
      </c>
      <c r="F45" s="82">
        <v>0.93880015743909817</v>
      </c>
      <c r="G45" s="82">
        <v>0.3190327594512759</v>
      </c>
      <c r="H45" s="83">
        <v>1.0672878949895181</v>
      </c>
      <c r="I45" s="73"/>
      <c r="J45" s="74"/>
      <c r="K45" s="75"/>
    </row>
    <row r="46" spans="1:11" x14ac:dyDescent="0.25">
      <c r="A46" s="80" t="s">
        <v>386</v>
      </c>
      <c r="B46" s="81">
        <v>0.60517617400309798</v>
      </c>
      <c r="C46" s="82">
        <v>0.87406470135104108</v>
      </c>
      <c r="D46" s="82">
        <v>0.64727904196682673</v>
      </c>
      <c r="E46" s="82">
        <v>0.67064776875253074</v>
      </c>
      <c r="F46" s="82">
        <v>0.99462819254722545</v>
      </c>
      <c r="G46" s="82">
        <v>0.74267487690195999</v>
      </c>
      <c r="H46" s="83">
        <v>0.69974826548274738</v>
      </c>
      <c r="I46" s="73"/>
      <c r="J46" s="74"/>
      <c r="K46" s="75"/>
    </row>
    <row r="47" spans="1:11" x14ac:dyDescent="0.25">
      <c r="A47" s="80" t="s">
        <v>64</v>
      </c>
      <c r="B47" s="81">
        <v>0.75008413022246878</v>
      </c>
      <c r="C47" s="82">
        <v>0.93162447642779611</v>
      </c>
      <c r="D47" s="82">
        <v>0.89735459509679494</v>
      </c>
      <c r="E47" s="82">
        <v>0.95164804405512071</v>
      </c>
      <c r="F47" s="82">
        <v>1.1252129911019013</v>
      </c>
      <c r="G47" s="82">
        <v>1.1034038886492201</v>
      </c>
      <c r="H47" s="83">
        <v>1.1116005803109485</v>
      </c>
      <c r="I47" s="73"/>
      <c r="J47" s="74"/>
      <c r="K47" s="75"/>
    </row>
    <row r="48" spans="1:11" x14ac:dyDescent="0.25">
      <c r="A48" s="80" t="s">
        <v>387</v>
      </c>
      <c r="B48" s="81">
        <v>0.26431943156862664</v>
      </c>
      <c r="C48" s="82">
        <v>0.38346788528848025</v>
      </c>
      <c r="D48" s="82">
        <v>0.42789831700647019</v>
      </c>
      <c r="E48" s="82">
        <v>0</v>
      </c>
      <c r="F48" s="82">
        <v>0.51143736842176668</v>
      </c>
      <c r="G48" s="82">
        <v>0</v>
      </c>
      <c r="H48" s="83">
        <v>0.36746940856861299</v>
      </c>
      <c r="I48" s="73"/>
      <c r="J48" s="74"/>
      <c r="K48" s="75"/>
    </row>
    <row r="49" spans="1:11" x14ac:dyDescent="0.25">
      <c r="A49" s="80" t="s">
        <v>388</v>
      </c>
      <c r="B49" s="81">
        <v>0.46682578740840119</v>
      </c>
      <c r="C49" s="82">
        <v>0.46969630601383378</v>
      </c>
      <c r="D49" s="82">
        <v>0.82710373279010241</v>
      </c>
      <c r="E49" s="82">
        <v>0.99094496811102561</v>
      </c>
      <c r="F49" s="82">
        <v>0.63285115532431613</v>
      </c>
      <c r="G49" s="82">
        <v>0.89296012104560296</v>
      </c>
      <c r="H49" s="83">
        <v>1.0348514598045699</v>
      </c>
      <c r="I49" s="73"/>
      <c r="J49" s="74"/>
      <c r="K49" s="75"/>
    </row>
    <row r="50" spans="1:11" x14ac:dyDescent="0.25">
      <c r="A50" s="80" t="s">
        <v>211</v>
      </c>
      <c r="B50" s="81">
        <v>0.56673467891639751</v>
      </c>
      <c r="C50" s="82">
        <v>0.7152444918845825</v>
      </c>
      <c r="D50" s="82">
        <v>0.6299079386700317</v>
      </c>
      <c r="E50" s="82">
        <v>0.7356467408484556</v>
      </c>
      <c r="F50" s="82">
        <v>0.72173696318799563</v>
      </c>
      <c r="G50" s="82">
        <v>0.69746665916192663</v>
      </c>
      <c r="H50" s="83">
        <v>0.89350706639027799</v>
      </c>
      <c r="I50" s="73"/>
      <c r="J50" s="74"/>
      <c r="K50" s="75"/>
    </row>
    <row r="51" spans="1:11" x14ac:dyDescent="0.25">
      <c r="A51" s="80" t="s">
        <v>389</v>
      </c>
      <c r="B51" s="81">
        <v>0.74203579014969989</v>
      </c>
      <c r="C51" s="82">
        <v>0.95148040916138166</v>
      </c>
      <c r="D51" s="82">
        <v>0.87588222569230489</v>
      </c>
      <c r="E51" s="82">
        <v>0.52493989966759746</v>
      </c>
      <c r="F51" s="82">
        <v>1.1049541558978564</v>
      </c>
      <c r="G51" s="82">
        <v>0.87770369647270097</v>
      </c>
      <c r="H51" s="83">
        <v>1.0697321881368194</v>
      </c>
      <c r="I51" s="73"/>
      <c r="J51" s="74"/>
      <c r="K51" s="75"/>
    </row>
    <row r="52" spans="1:11" x14ac:dyDescent="0.25">
      <c r="A52" s="80" t="s">
        <v>65</v>
      </c>
      <c r="B52" s="81">
        <v>0.65376348661202366</v>
      </c>
      <c r="C52" s="82">
        <v>0.84960408462938874</v>
      </c>
      <c r="D52" s="82">
        <v>0.87357371416097418</v>
      </c>
      <c r="E52" s="82">
        <v>0.7822553226500979</v>
      </c>
      <c r="F52" s="82">
        <v>0.99178869784016865</v>
      </c>
      <c r="G52" s="82">
        <v>0.93992698444244571</v>
      </c>
      <c r="H52" s="83">
        <v>0.85288165503529989</v>
      </c>
      <c r="I52" s="73"/>
      <c r="J52" s="74"/>
      <c r="K52" s="75"/>
    </row>
    <row r="53" spans="1:11" x14ac:dyDescent="0.25">
      <c r="A53" s="80" t="s">
        <v>212</v>
      </c>
      <c r="B53" s="81">
        <v>0.58174433567866746</v>
      </c>
      <c r="C53" s="82">
        <v>0.79852190000173828</v>
      </c>
      <c r="D53" s="82">
        <v>0.67947424782416965</v>
      </c>
      <c r="E53" s="82">
        <v>0.63189176476747377</v>
      </c>
      <c r="F53" s="82">
        <v>1.1803317115577112</v>
      </c>
      <c r="G53" s="82">
        <v>0.71393097694115326</v>
      </c>
      <c r="H53" s="83">
        <v>0.48100712795431333</v>
      </c>
      <c r="I53" s="73"/>
      <c r="J53" s="74"/>
      <c r="K53" s="75"/>
    </row>
    <row r="54" spans="1:11" x14ac:dyDescent="0.25">
      <c r="A54" s="80" t="s">
        <v>390</v>
      </c>
      <c r="B54" s="81">
        <v>0.6537745022983189</v>
      </c>
      <c r="C54" s="82">
        <v>0.85936775326837134</v>
      </c>
      <c r="D54" s="82">
        <v>0.75650927408586588</v>
      </c>
      <c r="E54" s="82">
        <v>0.44337595259940449</v>
      </c>
      <c r="F54" s="82">
        <v>1.0023600274472897</v>
      </c>
      <c r="G54" s="82">
        <v>0.70283081420108273</v>
      </c>
      <c r="H54" s="83">
        <v>1.1061469387296834</v>
      </c>
      <c r="I54" s="73"/>
      <c r="J54" s="74"/>
      <c r="K54" s="75"/>
    </row>
    <row r="55" spans="1:11" x14ac:dyDescent="0.25">
      <c r="A55" s="80" t="s">
        <v>391</v>
      </c>
      <c r="B55" s="81">
        <v>0.6044328946939046</v>
      </c>
      <c r="C55" s="82">
        <v>0.79401842458125227</v>
      </c>
      <c r="D55" s="82">
        <v>0.80528570975612224</v>
      </c>
      <c r="E55" s="82">
        <v>0.44561810241158523</v>
      </c>
      <c r="F55" s="82">
        <v>0.96039966014452893</v>
      </c>
      <c r="G55" s="82">
        <v>0.60153638611272053</v>
      </c>
      <c r="H55" s="83">
        <v>0.99711143548822401</v>
      </c>
      <c r="I55" s="73"/>
      <c r="J55" s="74"/>
      <c r="K55" s="75"/>
    </row>
    <row r="56" spans="1:11" x14ac:dyDescent="0.25">
      <c r="A56" s="80" t="s">
        <v>66</v>
      </c>
      <c r="B56" s="81">
        <v>0.61796910449957199</v>
      </c>
      <c r="C56" s="82">
        <v>0.81831811995980241</v>
      </c>
      <c r="D56" s="82">
        <v>0.95212816991624205</v>
      </c>
      <c r="E56" s="82">
        <v>0.53289067127551359</v>
      </c>
      <c r="F56" s="82">
        <v>1.0967059647252642</v>
      </c>
      <c r="G56" s="82">
        <v>0.93661598051148742</v>
      </c>
      <c r="H56" s="83">
        <v>0.4675555747589964</v>
      </c>
      <c r="I56" s="73"/>
      <c r="J56" s="74"/>
      <c r="K56" s="75"/>
    </row>
    <row r="57" spans="1:11" x14ac:dyDescent="0.25">
      <c r="A57" s="80" t="s">
        <v>67</v>
      </c>
      <c r="B57" s="81">
        <v>0.67434533503249139</v>
      </c>
      <c r="C57" s="82">
        <v>0.91483331434631898</v>
      </c>
      <c r="D57" s="82">
        <v>0.89276036521658653</v>
      </c>
      <c r="E57" s="82">
        <v>0.65959583294607416</v>
      </c>
      <c r="F57" s="82">
        <v>1.0416721785414946</v>
      </c>
      <c r="G57" s="82">
        <v>0.84309602777820558</v>
      </c>
      <c r="H57" s="83">
        <v>0.65783528097342414</v>
      </c>
      <c r="I57" s="73"/>
      <c r="J57" s="74"/>
      <c r="K57" s="75"/>
    </row>
    <row r="58" spans="1:11" x14ac:dyDescent="0.25">
      <c r="A58" s="80" t="s">
        <v>392</v>
      </c>
      <c r="B58" s="81">
        <v>0.6599458675253097</v>
      </c>
      <c r="C58" s="82">
        <v>0.88051048251044406</v>
      </c>
      <c r="D58" s="82">
        <v>0.88810830131792873</v>
      </c>
      <c r="E58" s="82">
        <v>0.54892249259141945</v>
      </c>
      <c r="F58" s="82">
        <v>1.0587794128965773</v>
      </c>
      <c r="G58" s="82">
        <v>0.63697103419661749</v>
      </c>
      <c r="H58" s="83">
        <v>0.97260350193125089</v>
      </c>
      <c r="I58" s="73"/>
      <c r="J58" s="74"/>
      <c r="K58" s="75"/>
    </row>
    <row r="59" spans="1:11" x14ac:dyDescent="0.25">
      <c r="A59" s="80" t="s">
        <v>393</v>
      </c>
      <c r="B59" s="81">
        <v>0.64370828368699395</v>
      </c>
      <c r="C59" s="82">
        <v>0.84797339011041339</v>
      </c>
      <c r="D59" s="82">
        <v>0.8388595295187472</v>
      </c>
      <c r="E59" s="82">
        <v>0.50721996251699664</v>
      </c>
      <c r="F59" s="82">
        <v>1.0763591003108459</v>
      </c>
      <c r="G59" s="82">
        <v>0.53419314007801355</v>
      </c>
      <c r="H59" s="83">
        <v>1.057222170245594</v>
      </c>
      <c r="I59" s="73"/>
      <c r="J59" s="74"/>
      <c r="K59" s="75"/>
    </row>
    <row r="60" spans="1:11" x14ac:dyDescent="0.25">
      <c r="A60" s="80" t="s">
        <v>394</v>
      </c>
      <c r="B60" s="81">
        <v>0.27004290535340364</v>
      </c>
      <c r="C60" s="82">
        <v>0.37830540913182459</v>
      </c>
      <c r="D60" s="82">
        <v>0.6282427606572436</v>
      </c>
      <c r="E60" s="82">
        <v>0</v>
      </c>
      <c r="F60" s="82">
        <v>0</v>
      </c>
      <c r="G60" s="82">
        <v>0</v>
      </c>
      <c r="H60" s="83">
        <v>0.5901229226857827</v>
      </c>
      <c r="I60" s="73"/>
      <c r="J60" s="74"/>
      <c r="K60" s="75"/>
    </row>
    <row r="61" spans="1:11" x14ac:dyDescent="0.25">
      <c r="A61" s="80" t="s">
        <v>213</v>
      </c>
      <c r="B61" s="81">
        <v>0.47603746351171428</v>
      </c>
      <c r="C61" s="82">
        <v>0.57285105684927684</v>
      </c>
      <c r="D61" s="82">
        <v>1.1478036998255989</v>
      </c>
      <c r="E61" s="82">
        <v>0.75034991837142229</v>
      </c>
      <c r="F61" s="82">
        <v>0.72008766827380122</v>
      </c>
      <c r="G61" s="82">
        <v>0.43912365380759594</v>
      </c>
      <c r="H61" s="83">
        <v>0.13481932354080403</v>
      </c>
      <c r="I61" s="73"/>
      <c r="J61" s="74"/>
      <c r="K61" s="75"/>
    </row>
    <row r="62" spans="1:11" x14ac:dyDescent="0.25">
      <c r="A62" s="80" t="s">
        <v>68</v>
      </c>
      <c r="B62" s="81">
        <v>0.5521762177951669</v>
      </c>
      <c r="C62" s="82">
        <v>0.84841300651842311</v>
      </c>
      <c r="D62" s="82">
        <v>0.74772706731518501</v>
      </c>
      <c r="E62" s="82">
        <v>0.81817474944838076</v>
      </c>
      <c r="F62" s="82">
        <v>0.88328294255790796</v>
      </c>
      <c r="G62" s="82">
        <v>1.0893100134574725</v>
      </c>
      <c r="H62" s="83">
        <v>0.42070841030631068</v>
      </c>
      <c r="I62" s="73"/>
      <c r="J62" s="74"/>
      <c r="K62" s="75"/>
    </row>
    <row r="63" spans="1:11" x14ac:dyDescent="0.25">
      <c r="A63" s="80" t="s">
        <v>395</v>
      </c>
      <c r="B63" s="81">
        <v>0.52850807674604439</v>
      </c>
      <c r="C63" s="82">
        <v>0.74930557532610054</v>
      </c>
      <c r="D63" s="82">
        <v>0.78469825932940573</v>
      </c>
      <c r="E63" s="82">
        <v>0.25462290985773622</v>
      </c>
      <c r="F63" s="82">
        <v>0.7871221787317827</v>
      </c>
      <c r="G63" s="82">
        <v>0.41129815188308677</v>
      </c>
      <c r="H63" s="83">
        <v>1.1211578464796237</v>
      </c>
      <c r="I63" s="73"/>
      <c r="J63" s="74"/>
      <c r="K63" s="75"/>
    </row>
    <row r="64" spans="1:11" x14ac:dyDescent="0.25">
      <c r="A64" s="80" t="s">
        <v>396</v>
      </c>
      <c r="B64" s="81">
        <v>0.55204983618873094</v>
      </c>
      <c r="C64" s="82">
        <v>0.70669332346628788</v>
      </c>
      <c r="D64" s="82">
        <v>0.94503985122341305</v>
      </c>
      <c r="E64" s="82">
        <v>0.44209179511754321</v>
      </c>
      <c r="F64" s="82">
        <v>0.825357815208274</v>
      </c>
      <c r="G64" s="82">
        <v>0.47348141756255452</v>
      </c>
      <c r="H64" s="83">
        <v>1.1507878360776249</v>
      </c>
      <c r="I64" s="73"/>
      <c r="J64" s="74"/>
      <c r="K64" s="75"/>
    </row>
    <row r="65" spans="1:11" x14ac:dyDescent="0.25">
      <c r="A65" s="80" t="s">
        <v>69</v>
      </c>
      <c r="B65" s="81">
        <v>0.79036219482212866</v>
      </c>
      <c r="C65" s="82">
        <v>1.0234401479962905</v>
      </c>
      <c r="D65" s="82">
        <v>0.95345209682648602</v>
      </c>
      <c r="E65" s="82">
        <v>0.67376754334368261</v>
      </c>
      <c r="F65" s="82">
        <v>1.1901161887238365</v>
      </c>
      <c r="G65" s="82">
        <v>1.1318940742863108</v>
      </c>
      <c r="H65" s="83">
        <v>0.86946609354725135</v>
      </c>
      <c r="I65" s="73"/>
      <c r="J65" s="74"/>
      <c r="K65" s="75"/>
    </row>
    <row r="66" spans="1:11" x14ac:dyDescent="0.25">
      <c r="A66" s="80" t="s">
        <v>397</v>
      </c>
      <c r="B66" s="81">
        <v>0.59409780028950154</v>
      </c>
      <c r="C66" s="82">
        <v>0.83482901217566097</v>
      </c>
      <c r="D66" s="82">
        <v>0.85976403664495027</v>
      </c>
      <c r="E66" s="82">
        <v>0.35971770801492287</v>
      </c>
      <c r="F66" s="82">
        <v>0.84721635776358961</v>
      </c>
      <c r="G66" s="82">
        <v>0.40482423038938192</v>
      </c>
      <c r="H66" s="83">
        <v>0.99310697312622576</v>
      </c>
      <c r="I66" s="73"/>
      <c r="J66" s="74"/>
      <c r="K66" s="75"/>
    </row>
    <row r="67" spans="1:11" x14ac:dyDescent="0.25">
      <c r="A67" s="80" t="s">
        <v>214</v>
      </c>
      <c r="B67" s="81">
        <v>0.60003117769415992</v>
      </c>
      <c r="C67" s="82">
        <v>0.84241790421868423</v>
      </c>
      <c r="D67" s="82">
        <v>0.80125908956997005</v>
      </c>
      <c r="E67" s="82">
        <v>0.47670335610366105</v>
      </c>
      <c r="F67" s="82">
        <v>0.91447992720533489</v>
      </c>
      <c r="G67" s="82">
        <v>0.81830107398886742</v>
      </c>
      <c r="H67" s="83">
        <v>0.72288825925317024</v>
      </c>
      <c r="I67" s="73"/>
      <c r="J67" s="74"/>
      <c r="K67" s="75"/>
    </row>
    <row r="68" spans="1:11" x14ac:dyDescent="0.25">
      <c r="A68" s="80" t="s">
        <v>398</v>
      </c>
      <c r="B68" s="81">
        <v>0.32364984858608531</v>
      </c>
      <c r="C68" s="82">
        <v>0.42314801771715665</v>
      </c>
      <c r="D68" s="82">
        <v>0.43114730661341255</v>
      </c>
      <c r="E68" s="82">
        <v>0.16937347061750729</v>
      </c>
      <c r="F68" s="82">
        <v>0.53753387490154192</v>
      </c>
      <c r="G68" s="82">
        <v>0.25735776578110697</v>
      </c>
      <c r="H68" s="83">
        <v>0.91795428994660333</v>
      </c>
      <c r="I68" s="73"/>
      <c r="J68" s="74"/>
      <c r="K68" s="75"/>
    </row>
    <row r="69" spans="1:11" x14ac:dyDescent="0.25">
      <c r="A69" s="80" t="s">
        <v>399</v>
      </c>
      <c r="B69" s="81">
        <v>0.66386743407398785</v>
      </c>
      <c r="C69" s="82">
        <v>0.86198327166059341</v>
      </c>
      <c r="D69" s="82">
        <v>0.80183951704307477</v>
      </c>
      <c r="E69" s="82">
        <v>0.71860997558888962</v>
      </c>
      <c r="F69" s="82">
        <v>1.0086385891250167</v>
      </c>
      <c r="G69" s="82">
        <v>0.82793626558758104</v>
      </c>
      <c r="H69" s="83">
        <v>0.78176027571433271</v>
      </c>
      <c r="I69" s="73"/>
      <c r="J69" s="74"/>
      <c r="K69" s="75"/>
    </row>
    <row r="70" spans="1:11" x14ac:dyDescent="0.25">
      <c r="A70" s="80" t="s">
        <v>580</v>
      </c>
      <c r="B70" s="81">
        <v>0.34072227204376698</v>
      </c>
      <c r="C70" s="82">
        <v>0.41924535378065519</v>
      </c>
      <c r="D70" s="82">
        <v>0.6415865750881431</v>
      </c>
      <c r="E70" s="82">
        <v>0</v>
      </c>
      <c r="F70" s="82">
        <v>0.92117678361249788</v>
      </c>
      <c r="G70" s="82">
        <v>0.72394751190953055</v>
      </c>
      <c r="H70" s="83">
        <v>0.5535943159631127</v>
      </c>
      <c r="I70" s="73"/>
      <c r="J70" s="74"/>
      <c r="K70" s="75"/>
    </row>
    <row r="71" spans="1:11" x14ac:dyDescent="0.25">
      <c r="A71" s="80" t="s">
        <v>70</v>
      </c>
      <c r="B71" s="81">
        <v>0.67538845133051195</v>
      </c>
      <c r="C71" s="82">
        <v>0.89197494299886038</v>
      </c>
      <c r="D71" s="82">
        <v>0.79485849491173177</v>
      </c>
      <c r="E71" s="82">
        <v>0.7043813347439466</v>
      </c>
      <c r="F71" s="82">
        <v>1.0224927014946485</v>
      </c>
      <c r="G71" s="82">
        <v>0.825536668532175</v>
      </c>
      <c r="H71" s="83">
        <v>0.74325019487776567</v>
      </c>
      <c r="I71" s="73"/>
      <c r="J71" s="74"/>
      <c r="K71" s="75"/>
    </row>
    <row r="72" spans="1:11" x14ac:dyDescent="0.25">
      <c r="A72" s="80" t="s">
        <v>215</v>
      </c>
      <c r="B72" s="81">
        <v>0.69364112457011629</v>
      </c>
      <c r="C72" s="82">
        <v>0.94980041948582694</v>
      </c>
      <c r="D72" s="82">
        <v>0.79588185671905876</v>
      </c>
      <c r="E72" s="82">
        <v>0.68284245885290773</v>
      </c>
      <c r="F72" s="82">
        <v>1.0244442548408461</v>
      </c>
      <c r="G72" s="82">
        <v>0.7686966964662153</v>
      </c>
      <c r="H72" s="83">
        <v>0.71309336590136152</v>
      </c>
      <c r="I72" s="73"/>
      <c r="J72" s="74"/>
      <c r="K72" s="75"/>
    </row>
    <row r="73" spans="1:11" x14ac:dyDescent="0.25">
      <c r="A73" s="80" t="s">
        <v>400</v>
      </c>
      <c r="B73" s="81">
        <v>0.65008890500883376</v>
      </c>
      <c r="C73" s="82">
        <v>0.95782683773334043</v>
      </c>
      <c r="D73" s="82">
        <v>0.83730253858778025</v>
      </c>
      <c r="E73" s="82">
        <v>0.56964730487210413</v>
      </c>
      <c r="F73" s="82">
        <v>0.9657562140287087</v>
      </c>
      <c r="G73" s="82">
        <v>0.9608105569814096</v>
      </c>
      <c r="H73" s="83">
        <v>1.0341313773538183</v>
      </c>
      <c r="I73" s="73"/>
      <c r="J73" s="74"/>
      <c r="K73" s="75"/>
    </row>
    <row r="74" spans="1:11" x14ac:dyDescent="0.25">
      <c r="A74" s="80" t="s">
        <v>401</v>
      </c>
      <c r="B74" s="81">
        <v>0.59756144723924443</v>
      </c>
      <c r="C74" s="82">
        <v>0.80236444273146501</v>
      </c>
      <c r="D74" s="82">
        <v>0.85732570796659147</v>
      </c>
      <c r="E74" s="82">
        <v>0.71585521741743119</v>
      </c>
      <c r="F74" s="82">
        <v>1.0003042378825224</v>
      </c>
      <c r="G74" s="82">
        <v>0.89423300086306712</v>
      </c>
      <c r="H74" s="83">
        <v>0.93841032224487664</v>
      </c>
      <c r="I74" s="73"/>
      <c r="J74" s="74"/>
      <c r="K74" s="75"/>
    </row>
    <row r="75" spans="1:11" x14ac:dyDescent="0.25">
      <c r="A75" s="80" t="s">
        <v>402</v>
      </c>
      <c r="B75" s="81">
        <v>7.0710678118654821E-2</v>
      </c>
      <c r="C75" s="82">
        <v>0.33234018715767749</v>
      </c>
      <c r="D75" s="82">
        <v>1.0040916292848974</v>
      </c>
      <c r="E75" s="82">
        <v>0.82024386617639511</v>
      </c>
      <c r="F75" s="82">
        <v>0</v>
      </c>
      <c r="G75" s="82">
        <v>0</v>
      </c>
      <c r="H75" s="83">
        <v>0.84145706961199129</v>
      </c>
      <c r="I75" s="73"/>
      <c r="J75" s="74"/>
      <c r="K75" s="75"/>
    </row>
    <row r="76" spans="1:11" x14ac:dyDescent="0.25">
      <c r="A76" s="80" t="s">
        <v>403</v>
      </c>
      <c r="B76" s="81">
        <v>0.65731996792268899</v>
      </c>
      <c r="C76" s="82">
        <v>0.78241447698333366</v>
      </c>
      <c r="D76" s="82">
        <v>1.0008013455892899</v>
      </c>
      <c r="E76" s="82">
        <v>1.1158381211643911</v>
      </c>
      <c r="F76" s="82">
        <v>0.83353174649427308</v>
      </c>
      <c r="G76" s="82">
        <v>1.2385347293726037</v>
      </c>
      <c r="H76" s="83">
        <v>0.74709891019141206</v>
      </c>
      <c r="I76" s="73"/>
      <c r="J76" s="74"/>
      <c r="K76" s="75"/>
    </row>
    <row r="77" spans="1:11" x14ac:dyDescent="0.25">
      <c r="A77" s="80" t="s">
        <v>216</v>
      </c>
      <c r="B77" s="81">
        <v>0.70927610828133192</v>
      </c>
      <c r="C77" s="82">
        <v>0.95241276960133692</v>
      </c>
      <c r="D77" s="82">
        <v>0.83223138910857142</v>
      </c>
      <c r="E77" s="82">
        <v>0.6091608322614378</v>
      </c>
      <c r="F77" s="82">
        <v>1.0868500540460033</v>
      </c>
      <c r="G77" s="82">
        <v>0.8831842872327772</v>
      </c>
      <c r="H77" s="83">
        <v>0.78909263100815341</v>
      </c>
      <c r="I77" s="73"/>
      <c r="J77" s="74"/>
      <c r="K77" s="75"/>
    </row>
    <row r="78" spans="1:11" x14ac:dyDescent="0.25">
      <c r="A78" s="80" t="s">
        <v>279</v>
      </c>
      <c r="B78" s="81">
        <v>0.59182374564725748</v>
      </c>
      <c r="C78" s="82">
        <v>0.76067699777862019</v>
      </c>
      <c r="D78" s="82">
        <v>0.94357076642178317</v>
      </c>
      <c r="E78" s="82">
        <v>0.59697260933504848</v>
      </c>
      <c r="F78" s="82">
        <v>0.81112558448412531</v>
      </c>
      <c r="G78" s="82">
        <v>0.36663617871411369</v>
      </c>
      <c r="H78" s="83">
        <v>0.4189210126202968</v>
      </c>
      <c r="I78" s="73"/>
      <c r="J78" s="74"/>
      <c r="K78" s="75"/>
    </row>
    <row r="79" spans="1:11" x14ac:dyDescent="0.25">
      <c r="A79" s="80" t="s">
        <v>404</v>
      </c>
      <c r="B79" s="81">
        <v>0.33285735944865397</v>
      </c>
      <c r="C79" s="82">
        <v>0.43648463956903472</v>
      </c>
      <c r="D79" s="82">
        <v>0.33425858904121836</v>
      </c>
      <c r="E79" s="82">
        <v>0</v>
      </c>
      <c r="F79" s="82">
        <v>0.52720482503125088</v>
      </c>
      <c r="G79" s="82">
        <v>0.17922083778303283</v>
      </c>
      <c r="H79" s="83">
        <v>0.55016186682661405</v>
      </c>
      <c r="I79" s="73"/>
      <c r="J79" s="74"/>
      <c r="K79" s="75"/>
    </row>
    <row r="80" spans="1:11" x14ac:dyDescent="0.25">
      <c r="A80" s="80" t="s">
        <v>405</v>
      </c>
      <c r="B80" s="81">
        <v>0.71158183690439281</v>
      </c>
      <c r="C80" s="82">
        <v>0.80413398617673559</v>
      </c>
      <c r="D80" s="82">
        <v>0.94753981006816113</v>
      </c>
      <c r="E80" s="82">
        <v>0.90502650780230776</v>
      </c>
      <c r="F80" s="82">
        <v>0.87058258772563424</v>
      </c>
      <c r="G80" s="82">
        <v>0.89016252201354285</v>
      </c>
      <c r="H80" s="83">
        <v>0.91845142547399716</v>
      </c>
      <c r="I80" s="73"/>
      <c r="J80" s="74"/>
      <c r="K80" s="75"/>
    </row>
    <row r="81" spans="1:11" x14ac:dyDescent="0.25">
      <c r="A81" s="80" t="s">
        <v>280</v>
      </c>
      <c r="B81" s="81">
        <v>0.60985326204014123</v>
      </c>
      <c r="C81" s="82">
        <v>0.75204932893156529</v>
      </c>
      <c r="D81" s="82">
        <v>0.73785497360478991</v>
      </c>
      <c r="E81" s="82">
        <v>0.51730911400604518</v>
      </c>
      <c r="F81" s="82">
        <v>0.8254306534346626</v>
      </c>
      <c r="G81" s="82">
        <v>0.41823590958140616</v>
      </c>
      <c r="H81" s="83">
        <v>0.91174219589514482</v>
      </c>
      <c r="I81" s="73"/>
      <c r="J81" s="74"/>
      <c r="K81" s="75"/>
    </row>
    <row r="82" spans="1:11" x14ac:dyDescent="0.25">
      <c r="A82" s="80" t="s">
        <v>281</v>
      </c>
      <c r="B82" s="81">
        <v>0.68597818299401392</v>
      </c>
      <c r="C82" s="82">
        <v>0.8836161153851273</v>
      </c>
      <c r="D82" s="82">
        <v>0.83950539596226936</v>
      </c>
      <c r="E82" s="82">
        <v>0.59503696903105507</v>
      </c>
      <c r="F82" s="82">
        <v>1.0855923226409157</v>
      </c>
      <c r="G82" s="82">
        <v>0.88716449107853224</v>
      </c>
      <c r="H82" s="83">
        <v>0.88617944319286135</v>
      </c>
      <c r="I82" s="73"/>
      <c r="J82" s="74"/>
      <c r="K82" s="75"/>
    </row>
    <row r="83" spans="1:11" x14ac:dyDescent="0.25">
      <c r="A83" s="80" t="s">
        <v>406</v>
      </c>
      <c r="B83" s="81">
        <v>0.46533142310973735</v>
      </c>
      <c r="C83" s="82">
        <v>0.6267071922053431</v>
      </c>
      <c r="D83" s="82">
        <v>0.24548300300001374</v>
      </c>
      <c r="E83" s="82">
        <v>0</v>
      </c>
      <c r="F83" s="82">
        <v>0.78747940260289306</v>
      </c>
      <c r="G83" s="82">
        <v>0.42157866576544345</v>
      </c>
      <c r="H83" s="83">
        <v>1.0793582749552095</v>
      </c>
      <c r="I83" s="73"/>
      <c r="J83" s="74"/>
      <c r="K83" s="75"/>
    </row>
    <row r="84" spans="1:11" x14ac:dyDescent="0.25">
      <c r="A84" s="80" t="s">
        <v>71</v>
      </c>
      <c r="B84" s="81">
        <v>0.63555081875409658</v>
      </c>
      <c r="C84" s="82">
        <v>0.85804546961471706</v>
      </c>
      <c r="D84" s="82">
        <v>0.80903863755592831</v>
      </c>
      <c r="E84" s="82">
        <v>0.77320244206728539</v>
      </c>
      <c r="F84" s="82">
        <v>0.94938456390661141</v>
      </c>
      <c r="G84" s="82">
        <v>0.88689550281999885</v>
      </c>
      <c r="H84" s="83">
        <v>0.77004762351180511</v>
      </c>
      <c r="I84" s="73"/>
      <c r="J84" s="74"/>
      <c r="K84" s="75"/>
    </row>
    <row r="85" spans="1:11" x14ac:dyDescent="0.25">
      <c r="A85" s="80" t="s">
        <v>72</v>
      </c>
      <c r="B85" s="81">
        <v>0.67368044644759606</v>
      </c>
      <c r="C85" s="82">
        <v>0.89220589217549529</v>
      </c>
      <c r="D85" s="82">
        <v>0.85061505558650508</v>
      </c>
      <c r="E85" s="82">
        <v>0.7108964995633329</v>
      </c>
      <c r="F85" s="82">
        <v>1.0184311499904577</v>
      </c>
      <c r="G85" s="82">
        <v>0.93283773235644674</v>
      </c>
      <c r="H85" s="83">
        <v>0.81317055347991574</v>
      </c>
      <c r="I85" s="73"/>
      <c r="J85" s="74"/>
      <c r="K85" s="75"/>
    </row>
    <row r="86" spans="1:11" x14ac:dyDescent="0.25">
      <c r="A86" s="80" t="s">
        <v>282</v>
      </c>
      <c r="B86" s="81">
        <v>0.50374077040264487</v>
      </c>
      <c r="C86" s="82">
        <v>0.70025032237131657</v>
      </c>
      <c r="D86" s="82">
        <v>0.79901138402508598</v>
      </c>
      <c r="E86" s="82">
        <v>0.31949115084655422</v>
      </c>
      <c r="F86" s="82">
        <v>0.88456553380891367</v>
      </c>
      <c r="G86" s="82">
        <v>0.5735295704675839</v>
      </c>
      <c r="H86" s="83">
        <v>0.81090347392192696</v>
      </c>
      <c r="I86" s="73"/>
      <c r="J86" s="74"/>
      <c r="K86" s="75"/>
    </row>
    <row r="87" spans="1:11" x14ac:dyDescent="0.25">
      <c r="A87" s="80" t="s">
        <v>283</v>
      </c>
      <c r="B87" s="81">
        <v>0.71119741978687223</v>
      </c>
      <c r="C87" s="82">
        <v>0.96910162358702112</v>
      </c>
      <c r="D87" s="82">
        <v>0.73611326981343261</v>
      </c>
      <c r="E87" s="82">
        <v>0.54321319913100874</v>
      </c>
      <c r="F87" s="82">
        <v>1.0060948868200825</v>
      </c>
      <c r="G87" s="82">
        <v>0.69561477016148765</v>
      </c>
      <c r="H87" s="83">
        <v>0.93988612030697116</v>
      </c>
      <c r="I87" s="73"/>
      <c r="J87" s="74"/>
      <c r="K87" s="75"/>
    </row>
    <row r="88" spans="1:11" x14ac:dyDescent="0.25">
      <c r="A88" s="80" t="s">
        <v>284</v>
      </c>
      <c r="B88" s="81">
        <v>0.58516371114877963</v>
      </c>
      <c r="C88" s="82">
        <v>0.78180703549632335</v>
      </c>
      <c r="D88" s="82">
        <v>0.6451512207028548</v>
      </c>
      <c r="E88" s="82">
        <v>0.34908478015453798</v>
      </c>
      <c r="F88" s="82">
        <v>0.89852339568572392</v>
      </c>
      <c r="G88" s="82">
        <v>0.5161104127704107</v>
      </c>
      <c r="H88" s="83">
        <v>0.83352556332468963</v>
      </c>
      <c r="I88" s="73"/>
      <c r="J88" s="74"/>
      <c r="K88" s="75"/>
    </row>
    <row r="89" spans="1:11" x14ac:dyDescent="0.25">
      <c r="A89" s="80" t="s">
        <v>285</v>
      </c>
      <c r="B89" s="81">
        <v>0.58851920049594875</v>
      </c>
      <c r="C89" s="82">
        <v>0.7811798642756721</v>
      </c>
      <c r="D89" s="82">
        <v>0.76403369801658072</v>
      </c>
      <c r="E89" s="82">
        <v>0.44414447058577283</v>
      </c>
      <c r="F89" s="82">
        <v>0.91739440417756923</v>
      </c>
      <c r="G89" s="82">
        <v>0.62284561048227727</v>
      </c>
      <c r="H89" s="83">
        <v>0.90520626578921348</v>
      </c>
      <c r="I89" s="73"/>
      <c r="J89" s="74"/>
      <c r="K89" s="75"/>
    </row>
    <row r="90" spans="1:11" x14ac:dyDescent="0.25">
      <c r="A90" s="80" t="s">
        <v>286</v>
      </c>
      <c r="B90" s="81">
        <v>0.45479965518591553</v>
      </c>
      <c r="C90" s="82">
        <v>0.62134807417594906</v>
      </c>
      <c r="D90" s="82">
        <v>0.57789386441777224</v>
      </c>
      <c r="E90" s="82">
        <v>0.32458316101245871</v>
      </c>
      <c r="F90" s="82">
        <v>0.71821736525365332</v>
      </c>
      <c r="G90" s="82">
        <v>0.4446874585806187</v>
      </c>
      <c r="H90" s="83">
        <v>0.84894268267753015</v>
      </c>
      <c r="I90" s="73"/>
      <c r="J90" s="74"/>
      <c r="K90" s="75"/>
    </row>
    <row r="91" spans="1:11" x14ac:dyDescent="0.25">
      <c r="A91" s="80" t="s">
        <v>287</v>
      </c>
      <c r="B91" s="81">
        <v>0.54703133151500127</v>
      </c>
      <c r="C91" s="82">
        <v>0.74993666824212213</v>
      </c>
      <c r="D91" s="82">
        <v>0.79486679951121098</v>
      </c>
      <c r="E91" s="82">
        <v>0.40078209054201153</v>
      </c>
      <c r="F91" s="82">
        <v>0.91740821409912165</v>
      </c>
      <c r="G91" s="82">
        <v>0.55865138478795939</v>
      </c>
      <c r="H91" s="83">
        <v>0.89181474793350468</v>
      </c>
      <c r="I91" s="73"/>
      <c r="J91" s="74"/>
      <c r="K91" s="75"/>
    </row>
    <row r="92" spans="1:11" x14ac:dyDescent="0.25">
      <c r="A92" s="80" t="s">
        <v>407</v>
      </c>
      <c r="B92" s="81">
        <v>0.61477566735364908</v>
      </c>
      <c r="C92" s="82">
        <v>0.8385335835043749</v>
      </c>
      <c r="D92" s="82">
        <v>0.7952733964892813</v>
      </c>
      <c r="E92" s="82">
        <v>0.34281097825661827</v>
      </c>
      <c r="F92" s="82">
        <v>0.98550166505893733</v>
      </c>
      <c r="G92" s="82">
        <v>0.72495513349612772</v>
      </c>
      <c r="H92" s="83">
        <v>1.1189205543419014</v>
      </c>
      <c r="I92" s="73"/>
      <c r="J92" s="74"/>
      <c r="K92" s="75"/>
    </row>
    <row r="93" spans="1:11" x14ac:dyDescent="0.25">
      <c r="A93" s="80" t="s">
        <v>73</v>
      </c>
      <c r="B93" s="81">
        <v>0.73193431693628408</v>
      </c>
      <c r="C93" s="82">
        <v>0.97200658355224845</v>
      </c>
      <c r="D93" s="82">
        <v>0.80789458529140268</v>
      </c>
      <c r="E93" s="82">
        <v>0.61292692909966184</v>
      </c>
      <c r="F93" s="82">
        <v>1.155430956556184</v>
      </c>
      <c r="G93" s="82">
        <v>0.89181130954505883</v>
      </c>
      <c r="H93" s="83">
        <v>0.60815750243264977</v>
      </c>
      <c r="I93" s="73"/>
      <c r="J93" s="74"/>
      <c r="K93" s="75"/>
    </row>
    <row r="94" spans="1:11" x14ac:dyDescent="0.25">
      <c r="A94" s="80" t="s">
        <v>74</v>
      </c>
      <c r="B94" s="81">
        <v>0.67974910256371213</v>
      </c>
      <c r="C94" s="82">
        <v>0.92183572670096647</v>
      </c>
      <c r="D94" s="82">
        <v>0.85668127699960939</v>
      </c>
      <c r="E94" s="82">
        <v>0.7113497935390829</v>
      </c>
      <c r="F94" s="82">
        <v>1.061840626685723</v>
      </c>
      <c r="G94" s="82">
        <v>0.92856193772200935</v>
      </c>
      <c r="H94" s="83">
        <v>0.77224508817683379</v>
      </c>
      <c r="I94" s="73"/>
      <c r="J94" s="74"/>
      <c r="K94" s="75"/>
    </row>
    <row r="95" spans="1:11" x14ac:dyDescent="0.25">
      <c r="A95" s="80" t="s">
        <v>75</v>
      </c>
      <c r="B95" s="81">
        <v>0.62584639095483752</v>
      </c>
      <c r="C95" s="82">
        <v>0.80775572416592945</v>
      </c>
      <c r="D95" s="82">
        <v>0.8644908299404882</v>
      </c>
      <c r="E95" s="82">
        <v>0.63173450074129334</v>
      </c>
      <c r="F95" s="82">
        <v>1.0345095504665425</v>
      </c>
      <c r="G95" s="82">
        <v>1.05550085680302</v>
      </c>
      <c r="H95" s="83">
        <v>1.0629569028276289</v>
      </c>
      <c r="I95" s="73"/>
      <c r="J95" s="74"/>
      <c r="K95" s="75"/>
    </row>
    <row r="96" spans="1:11" x14ac:dyDescent="0.25">
      <c r="A96" s="80" t="s">
        <v>408</v>
      </c>
      <c r="B96" s="81">
        <v>0.72400197638442865</v>
      </c>
      <c r="C96" s="82">
        <v>0.92821299712229011</v>
      </c>
      <c r="D96" s="82">
        <v>0.91427752746992419</v>
      </c>
      <c r="E96" s="82">
        <v>0.65924441119328225</v>
      </c>
      <c r="F96" s="82">
        <v>1.1553511394073546</v>
      </c>
      <c r="G96" s="82">
        <v>1.0245196590663759</v>
      </c>
      <c r="H96" s="83">
        <v>1.1465152659859761</v>
      </c>
      <c r="I96" s="73"/>
      <c r="J96" s="74"/>
      <c r="K96" s="75"/>
    </row>
    <row r="97" spans="1:11" x14ac:dyDescent="0.25">
      <c r="A97" s="80" t="s">
        <v>409</v>
      </c>
      <c r="B97" s="81">
        <v>0.62739771431925784</v>
      </c>
      <c r="C97" s="82">
        <v>0.89596008978982689</v>
      </c>
      <c r="D97" s="82">
        <v>0.77726785578377244</v>
      </c>
      <c r="E97" s="82">
        <v>0.79224753984064944</v>
      </c>
      <c r="F97" s="82">
        <v>0.92142930465137662</v>
      </c>
      <c r="G97" s="82">
        <v>1.0500727125653142</v>
      </c>
      <c r="H97" s="83">
        <v>0.89570000600705324</v>
      </c>
      <c r="I97" s="73"/>
      <c r="J97" s="74"/>
      <c r="K97" s="75"/>
    </row>
    <row r="98" spans="1:11" x14ac:dyDescent="0.25">
      <c r="A98" s="80" t="s">
        <v>410</v>
      </c>
      <c r="B98" s="81">
        <v>0.70510792915383713</v>
      </c>
      <c r="C98" s="82">
        <v>0.90026036487258254</v>
      </c>
      <c r="D98" s="82">
        <v>0.8508596145621431</v>
      </c>
      <c r="E98" s="82">
        <v>0.8096538195933336</v>
      </c>
      <c r="F98" s="82">
        <v>1.0255820302944143</v>
      </c>
      <c r="G98" s="82">
        <v>0.96610236056752574</v>
      </c>
      <c r="H98" s="83">
        <v>0.81192814198865282</v>
      </c>
      <c r="I98" s="73"/>
      <c r="J98" s="74"/>
      <c r="K98" s="75"/>
    </row>
    <row r="99" spans="1:11" x14ac:dyDescent="0.25">
      <c r="A99" s="80" t="s">
        <v>288</v>
      </c>
      <c r="B99" s="81">
        <v>0.52863377062101824</v>
      </c>
      <c r="C99" s="82">
        <v>0.70446195428455516</v>
      </c>
      <c r="D99" s="82">
        <v>0.74583848808791797</v>
      </c>
      <c r="E99" s="82">
        <v>0.28103744715945722</v>
      </c>
      <c r="F99" s="82">
        <v>0.96699199820039861</v>
      </c>
      <c r="G99" s="82">
        <v>0.52599019243678169</v>
      </c>
      <c r="H99" s="83">
        <v>0.83873239815467149</v>
      </c>
      <c r="I99" s="73"/>
      <c r="J99" s="74"/>
      <c r="K99" s="75"/>
    </row>
    <row r="100" spans="1:11" x14ac:dyDescent="0.25">
      <c r="A100" s="80" t="s">
        <v>76</v>
      </c>
      <c r="B100" s="81">
        <v>0.66985113522265527</v>
      </c>
      <c r="C100" s="82">
        <v>0.91414744692767747</v>
      </c>
      <c r="D100" s="82">
        <v>0.83887181426836677</v>
      </c>
      <c r="E100" s="82">
        <v>0.59100735666990201</v>
      </c>
      <c r="F100" s="82">
        <v>0.97537253252338907</v>
      </c>
      <c r="G100" s="82">
        <v>0.83473816791980116</v>
      </c>
      <c r="H100" s="83">
        <v>0.68301995768085344</v>
      </c>
      <c r="I100" s="73"/>
      <c r="J100" s="74"/>
      <c r="K100" s="75"/>
    </row>
    <row r="101" spans="1:11" x14ac:dyDescent="0.25">
      <c r="A101" s="80" t="s">
        <v>77</v>
      </c>
      <c r="B101" s="81">
        <v>0.65207554600462392</v>
      </c>
      <c r="C101" s="82">
        <v>0.88786907730876963</v>
      </c>
      <c r="D101" s="82">
        <v>0.841513695240243</v>
      </c>
      <c r="E101" s="82">
        <v>0.73732069837335046</v>
      </c>
      <c r="F101" s="82">
        <v>1.0363152251939514</v>
      </c>
      <c r="G101" s="82">
        <v>0.92385323356875659</v>
      </c>
      <c r="H101" s="83">
        <v>0.74168262257357986</v>
      </c>
      <c r="I101" s="73"/>
      <c r="J101" s="74"/>
      <c r="K101" s="75"/>
    </row>
    <row r="102" spans="1:11" x14ac:dyDescent="0.25">
      <c r="A102" s="80" t="s">
        <v>411</v>
      </c>
      <c r="B102" s="81">
        <v>0.64455499582230935</v>
      </c>
      <c r="C102" s="82">
        <v>0.84943994828050129</v>
      </c>
      <c r="D102" s="82">
        <v>0.79399587227204405</v>
      </c>
      <c r="E102" s="82">
        <v>0.46059186322628376</v>
      </c>
      <c r="F102" s="82">
        <v>1.0479246371747066</v>
      </c>
      <c r="G102" s="82">
        <v>0.61525615930304822</v>
      </c>
      <c r="H102" s="83">
        <v>1.1346829075022093</v>
      </c>
      <c r="I102" s="73"/>
      <c r="J102" s="74"/>
      <c r="K102" s="75"/>
    </row>
    <row r="103" spans="1:11" x14ac:dyDescent="0.25">
      <c r="A103" s="80" t="s">
        <v>412</v>
      </c>
      <c r="B103" s="81">
        <v>0.66501226419931259</v>
      </c>
      <c r="C103" s="82">
        <v>0.91719233599641137</v>
      </c>
      <c r="D103" s="82">
        <v>0.78553185944358228</v>
      </c>
      <c r="E103" s="82">
        <v>0.57137935488277503</v>
      </c>
      <c r="F103" s="82">
        <v>1.0049835477459439</v>
      </c>
      <c r="G103" s="82">
        <v>0.61037881490818813</v>
      </c>
      <c r="H103" s="83">
        <v>1.1499817271874904</v>
      </c>
      <c r="I103" s="73"/>
      <c r="J103" s="74"/>
      <c r="K103" s="75"/>
    </row>
    <row r="104" spans="1:11" x14ac:dyDescent="0.25">
      <c r="A104" s="80" t="s">
        <v>413</v>
      </c>
      <c r="B104" s="81">
        <v>0.63773391700713944</v>
      </c>
      <c r="C104" s="82">
        <v>0.89507100399090556</v>
      </c>
      <c r="D104" s="82">
        <v>0.7603055805665182</v>
      </c>
      <c r="E104" s="82">
        <v>0.40510990935637309</v>
      </c>
      <c r="F104" s="82">
        <v>0.9896774539922456</v>
      </c>
      <c r="G104" s="82">
        <v>0.5682405236030218</v>
      </c>
      <c r="H104" s="83">
        <v>1.1654644858364978</v>
      </c>
      <c r="I104" s="73"/>
      <c r="J104" s="74"/>
      <c r="K104" s="75"/>
    </row>
    <row r="105" spans="1:11" x14ac:dyDescent="0.25">
      <c r="A105" s="80" t="s">
        <v>414</v>
      </c>
      <c r="B105" s="81">
        <v>0.64876206099583611</v>
      </c>
      <c r="C105" s="82">
        <v>0.93483981733843913</v>
      </c>
      <c r="D105" s="82">
        <v>0.87681140884295661</v>
      </c>
      <c r="E105" s="82">
        <v>0.69785038608207461</v>
      </c>
      <c r="F105" s="82">
        <v>1.0295425579269235</v>
      </c>
      <c r="G105" s="82">
        <v>0.9057578071175888</v>
      </c>
      <c r="H105" s="83">
        <v>0.72878918310962393</v>
      </c>
      <c r="I105" s="73"/>
      <c r="J105" s="74"/>
      <c r="K105" s="75"/>
    </row>
    <row r="106" spans="1:11" x14ac:dyDescent="0.25">
      <c r="A106" s="80" t="s">
        <v>415</v>
      </c>
      <c r="B106" s="81">
        <v>0.2961867087762316</v>
      </c>
      <c r="C106" s="82">
        <v>0.36888128428904343</v>
      </c>
      <c r="D106" s="82">
        <v>0.40993591271276236</v>
      </c>
      <c r="E106" s="82">
        <v>0.2078581246908574</v>
      </c>
      <c r="F106" s="82">
        <v>0.4885666033913566</v>
      </c>
      <c r="G106" s="82">
        <v>0.30598334425590118</v>
      </c>
      <c r="H106" s="83">
        <v>0.51941603955971427</v>
      </c>
      <c r="I106" s="73"/>
      <c r="J106" s="74"/>
      <c r="K106" s="75"/>
    </row>
    <row r="107" spans="1:11" x14ac:dyDescent="0.25">
      <c r="A107" s="80" t="s">
        <v>217</v>
      </c>
      <c r="B107" s="81">
        <v>0.5791445609928948</v>
      </c>
      <c r="C107" s="82">
        <v>0.81735455530876477</v>
      </c>
      <c r="D107" s="82">
        <v>0.86436855922800016</v>
      </c>
      <c r="E107" s="82">
        <v>0.73885910884078754</v>
      </c>
      <c r="F107" s="82">
        <v>1.0072176172523775</v>
      </c>
      <c r="G107" s="82">
        <v>0.93850773937067999</v>
      </c>
      <c r="H107" s="83">
        <v>0.71743119719897919</v>
      </c>
      <c r="I107" s="73"/>
      <c r="J107" s="74"/>
      <c r="K107" s="75"/>
    </row>
    <row r="108" spans="1:11" x14ac:dyDescent="0.25">
      <c r="A108" s="80" t="s">
        <v>218</v>
      </c>
      <c r="B108" s="81">
        <v>0.43878578339512936</v>
      </c>
      <c r="C108" s="82">
        <v>0.71092129726791187</v>
      </c>
      <c r="D108" s="82">
        <v>0.78207305130387761</v>
      </c>
      <c r="E108" s="82">
        <v>0.37032643257897035</v>
      </c>
      <c r="F108" s="82">
        <v>0.85804894025397405</v>
      </c>
      <c r="G108" s="82">
        <v>0.73927482895556029</v>
      </c>
      <c r="H108" s="83">
        <v>0.74788303380813792</v>
      </c>
      <c r="I108" s="73"/>
      <c r="J108" s="74"/>
      <c r="K108" s="75"/>
    </row>
    <row r="109" spans="1:11" x14ac:dyDescent="0.25">
      <c r="A109" s="80" t="s">
        <v>289</v>
      </c>
      <c r="B109" s="81">
        <v>0.53602715201670381</v>
      </c>
      <c r="C109" s="82">
        <v>0.70281671616083219</v>
      </c>
      <c r="D109" s="82">
        <v>0.79228565299978981</v>
      </c>
      <c r="E109" s="82">
        <v>0.49564549568857419</v>
      </c>
      <c r="F109" s="82">
        <v>0.99877373702355321</v>
      </c>
      <c r="G109" s="82">
        <v>0.94669387451266052</v>
      </c>
      <c r="H109" s="83">
        <v>0.7139242124029016</v>
      </c>
      <c r="I109" s="73"/>
      <c r="J109" s="74"/>
      <c r="K109" s="75"/>
    </row>
    <row r="110" spans="1:11" x14ac:dyDescent="0.25">
      <c r="A110" s="80" t="s">
        <v>219</v>
      </c>
      <c r="B110" s="81">
        <v>0.68195841402614366</v>
      </c>
      <c r="C110" s="82">
        <v>0.92428102905876375</v>
      </c>
      <c r="D110" s="82">
        <v>0.93393330380571449</v>
      </c>
      <c r="E110" s="82">
        <v>0.79922355533327116</v>
      </c>
      <c r="F110" s="82">
        <v>1.0866831722921186</v>
      </c>
      <c r="G110" s="82">
        <v>0.89982577981917389</v>
      </c>
      <c r="H110" s="83">
        <v>0.7061307412299247</v>
      </c>
      <c r="I110" s="73"/>
      <c r="J110" s="74"/>
      <c r="K110" s="75"/>
    </row>
    <row r="111" spans="1:11" x14ac:dyDescent="0.25">
      <c r="A111" s="80" t="s">
        <v>78</v>
      </c>
      <c r="B111" s="81">
        <v>0.70797910561228938</v>
      </c>
      <c r="C111" s="82">
        <v>0.93588630130523232</v>
      </c>
      <c r="D111" s="82">
        <v>0.87808955566254721</v>
      </c>
      <c r="E111" s="82">
        <v>0.69269881759112162</v>
      </c>
      <c r="F111" s="82">
        <v>1.096895224583543</v>
      </c>
      <c r="G111" s="82">
        <v>0.93563059861555264</v>
      </c>
      <c r="H111" s="83">
        <v>0.75225964462733763</v>
      </c>
      <c r="I111" s="73"/>
      <c r="J111" s="74"/>
      <c r="K111" s="75"/>
    </row>
    <row r="112" spans="1:11" x14ac:dyDescent="0.25">
      <c r="A112" s="80" t="s">
        <v>581</v>
      </c>
      <c r="B112" s="81"/>
      <c r="C112" s="82"/>
      <c r="D112" s="82"/>
      <c r="E112" s="82"/>
      <c r="F112" s="82"/>
      <c r="G112" s="82"/>
      <c r="H112" s="83"/>
      <c r="I112" s="73"/>
      <c r="J112" s="74"/>
      <c r="K112" s="75"/>
    </row>
    <row r="113" spans="1:11" x14ac:dyDescent="0.25">
      <c r="A113" s="80" t="s">
        <v>416</v>
      </c>
      <c r="B113" s="81">
        <v>0.65459664354033009</v>
      </c>
      <c r="C113" s="82">
        <v>0.90588053667707336</v>
      </c>
      <c r="D113" s="82">
        <v>0.79574193183710751</v>
      </c>
      <c r="E113" s="82">
        <v>0.62228091278307973</v>
      </c>
      <c r="F113" s="82">
        <v>0.97460999810394122</v>
      </c>
      <c r="G113" s="82">
        <v>0.61420471678837585</v>
      </c>
      <c r="H113" s="83">
        <v>1.0143193923031644</v>
      </c>
      <c r="I113" s="73"/>
      <c r="J113" s="74"/>
      <c r="K113" s="75"/>
    </row>
    <row r="114" spans="1:11" x14ac:dyDescent="0.25">
      <c r="A114" s="80" t="s">
        <v>417</v>
      </c>
      <c r="B114" s="84">
        <v>0.64437349164150459</v>
      </c>
      <c r="C114" s="85">
        <v>0.89367288201610973</v>
      </c>
      <c r="D114" s="85">
        <v>0.89753409689160857</v>
      </c>
      <c r="E114" s="85">
        <v>0.61414678295131486</v>
      </c>
      <c r="F114" s="85">
        <v>1.0564070336139477</v>
      </c>
      <c r="G114" s="85">
        <v>0.77216848515043623</v>
      </c>
      <c r="H114" s="83">
        <v>0.94293023772308449</v>
      </c>
      <c r="I114" s="73"/>
      <c r="J114" s="74"/>
      <c r="K114" s="75"/>
    </row>
    <row r="115" spans="1:11" x14ac:dyDescent="0.25">
      <c r="A115" s="80" t="s">
        <v>418</v>
      </c>
      <c r="B115" s="81">
        <v>0.65789215476775542</v>
      </c>
      <c r="C115" s="82">
        <v>0.88501071408540932</v>
      </c>
      <c r="D115" s="82">
        <v>0.9179179019904512</v>
      </c>
      <c r="E115" s="82">
        <v>0.64024140227614701</v>
      </c>
      <c r="F115" s="82">
        <v>1.092025613870377</v>
      </c>
      <c r="G115" s="82">
        <v>0.8171439087902046</v>
      </c>
      <c r="H115" s="83">
        <v>1.1870946398250195</v>
      </c>
      <c r="I115" s="73"/>
      <c r="J115" s="74"/>
      <c r="K115" s="75"/>
    </row>
    <row r="116" spans="1:11" x14ac:dyDescent="0.25">
      <c r="A116" s="80" t="s">
        <v>419</v>
      </c>
      <c r="B116" s="81"/>
      <c r="C116" s="82"/>
      <c r="D116" s="82"/>
      <c r="E116" s="82"/>
      <c r="F116" s="82"/>
      <c r="G116" s="82"/>
      <c r="H116" s="83"/>
      <c r="I116" s="73"/>
      <c r="J116" s="74"/>
      <c r="K116" s="75"/>
    </row>
    <row r="117" spans="1:11" x14ac:dyDescent="0.25">
      <c r="A117" s="80" t="s">
        <v>220</v>
      </c>
      <c r="B117" s="81">
        <v>0.6658496718444098</v>
      </c>
      <c r="C117" s="82">
        <v>0.85682307909657851</v>
      </c>
      <c r="D117" s="82">
        <v>0.81796861444525759</v>
      </c>
      <c r="E117" s="82">
        <v>0.75995375599254256</v>
      </c>
      <c r="F117" s="82">
        <v>1.0162745934604018</v>
      </c>
      <c r="G117" s="82">
        <v>0.95701326593598379</v>
      </c>
      <c r="H117" s="83">
        <v>0.87587853010172811</v>
      </c>
      <c r="I117" s="73"/>
      <c r="J117" s="74"/>
      <c r="K117" s="75"/>
    </row>
    <row r="118" spans="1:11" x14ac:dyDescent="0.25">
      <c r="A118" s="80" t="s">
        <v>420</v>
      </c>
      <c r="B118" s="81">
        <v>0.6013877703697923</v>
      </c>
      <c r="C118" s="82">
        <v>0.8417774453668847</v>
      </c>
      <c r="D118" s="82">
        <v>0.76402846659188084</v>
      </c>
      <c r="E118" s="82">
        <v>0.52808693437656129</v>
      </c>
      <c r="F118" s="82">
        <v>0.93135014026250973</v>
      </c>
      <c r="G118" s="82">
        <v>0.88221968725473388</v>
      </c>
      <c r="H118" s="83">
        <v>0.61113370360517005</v>
      </c>
      <c r="I118" s="73"/>
      <c r="J118" s="74"/>
      <c r="K118" s="75"/>
    </row>
    <row r="119" spans="1:11" x14ac:dyDescent="0.25">
      <c r="A119" s="80" t="s">
        <v>221</v>
      </c>
      <c r="B119" s="81">
        <v>0.71788412804512602</v>
      </c>
      <c r="C119" s="82">
        <v>0.99227905141450246</v>
      </c>
      <c r="D119" s="82">
        <v>0.92060805296074077</v>
      </c>
      <c r="E119" s="82">
        <v>0.73661919150526267</v>
      </c>
      <c r="F119" s="82">
        <v>0.97093515783490658</v>
      </c>
      <c r="G119" s="82">
        <v>0.91698673114544471</v>
      </c>
      <c r="H119" s="83">
        <v>0.89301954093822156</v>
      </c>
      <c r="I119" s="73"/>
      <c r="J119" s="74"/>
      <c r="K119" s="75"/>
    </row>
    <row r="120" spans="1:11" x14ac:dyDescent="0.25">
      <c r="A120" s="80" t="s">
        <v>79</v>
      </c>
      <c r="B120" s="81">
        <v>0.70213463066539605</v>
      </c>
      <c r="C120" s="82">
        <v>0.92648517370871797</v>
      </c>
      <c r="D120" s="82">
        <v>0.87319386837900548</v>
      </c>
      <c r="E120" s="82">
        <v>0.65616513307254132</v>
      </c>
      <c r="F120" s="82">
        <v>1.0689390457478103</v>
      </c>
      <c r="G120" s="82">
        <v>0.86731187673962662</v>
      </c>
      <c r="H120" s="83">
        <v>0.80187833409537168</v>
      </c>
      <c r="I120" s="73"/>
      <c r="J120" s="74"/>
      <c r="K120" s="75"/>
    </row>
    <row r="121" spans="1:11" x14ac:dyDescent="0.25">
      <c r="A121" s="80" t="s">
        <v>80</v>
      </c>
      <c r="B121" s="81">
        <v>0.67984895440570559</v>
      </c>
      <c r="C121" s="82">
        <v>0.86069596865589726</v>
      </c>
      <c r="D121" s="82">
        <v>0.93406253934878125</v>
      </c>
      <c r="E121" s="82">
        <v>0.85378868386325968</v>
      </c>
      <c r="F121" s="82">
        <v>1.127872194682066</v>
      </c>
      <c r="G121" s="82">
        <v>1.0394727861062845</v>
      </c>
      <c r="H121" s="83">
        <v>0.92062838366881594</v>
      </c>
      <c r="I121" s="73"/>
      <c r="J121" s="74"/>
      <c r="K121" s="75"/>
    </row>
    <row r="122" spans="1:11" x14ac:dyDescent="0.25">
      <c r="A122" s="80" t="s">
        <v>421</v>
      </c>
      <c r="B122" s="81">
        <v>0.5896763595017388</v>
      </c>
      <c r="C122" s="82">
        <v>0.79482898833800852</v>
      </c>
      <c r="D122" s="82">
        <v>0.64966248064289722</v>
      </c>
      <c r="E122" s="82">
        <v>0.33219553492333503</v>
      </c>
      <c r="F122" s="82">
        <v>0.94651116539985658</v>
      </c>
      <c r="G122" s="82">
        <v>0.69630646660834694</v>
      </c>
      <c r="H122" s="83">
        <v>0.80101777596666202</v>
      </c>
      <c r="I122" s="73"/>
      <c r="J122" s="74"/>
      <c r="K122" s="75"/>
    </row>
    <row r="123" spans="1:11" x14ac:dyDescent="0.25">
      <c r="A123" s="80" t="s">
        <v>422</v>
      </c>
      <c r="B123" s="81">
        <v>0.63841936982428094</v>
      </c>
      <c r="C123" s="82">
        <v>0.85663369996854966</v>
      </c>
      <c r="D123" s="82">
        <v>0.78916134358205769</v>
      </c>
      <c r="E123" s="82">
        <v>0.46382846010723139</v>
      </c>
      <c r="F123" s="82">
        <v>0.97575578735342972</v>
      </c>
      <c r="G123" s="82">
        <v>0.62174131830310986</v>
      </c>
      <c r="H123" s="83">
        <v>0.92193701426573893</v>
      </c>
      <c r="I123" s="73"/>
      <c r="J123" s="74"/>
      <c r="K123" s="75"/>
    </row>
    <row r="124" spans="1:11" x14ac:dyDescent="0.25">
      <c r="A124" s="80" t="s">
        <v>423</v>
      </c>
      <c r="B124" s="81">
        <v>0.26202172546448249</v>
      </c>
      <c r="C124" s="82">
        <v>0.4145694708415541</v>
      </c>
      <c r="D124" s="82">
        <v>0.55026315382872804</v>
      </c>
      <c r="E124" s="82">
        <v>8.2368776758037304E-2</v>
      </c>
      <c r="F124" s="82">
        <v>0.49438508814952686</v>
      </c>
      <c r="G124" s="82">
        <v>0.22767622084543995</v>
      </c>
      <c r="H124" s="83">
        <v>0.59762916209353056</v>
      </c>
      <c r="I124" s="73"/>
      <c r="J124" s="74"/>
      <c r="K124" s="75"/>
    </row>
    <row r="125" spans="1:11" x14ac:dyDescent="0.25">
      <c r="A125" s="80" t="s">
        <v>424</v>
      </c>
      <c r="B125" s="81">
        <v>0.32838333344141046</v>
      </c>
      <c r="C125" s="82">
        <v>0.4294950239113437</v>
      </c>
      <c r="D125" s="82">
        <v>0.53800522453004274</v>
      </c>
      <c r="E125" s="82">
        <v>0.11712286610976429</v>
      </c>
      <c r="F125" s="82">
        <v>0.64875895728963673</v>
      </c>
      <c r="G125" s="82">
        <v>0.3230854810474777</v>
      </c>
      <c r="H125" s="83">
        <v>0.9267063637877343</v>
      </c>
      <c r="I125" s="73"/>
      <c r="J125" s="74"/>
      <c r="K125" s="75"/>
    </row>
    <row r="126" spans="1:11" x14ac:dyDescent="0.25">
      <c r="A126" s="80" t="s">
        <v>425</v>
      </c>
      <c r="B126" s="81">
        <v>0.16644481358393912</v>
      </c>
      <c r="C126" s="82">
        <v>0.27711684356597882</v>
      </c>
      <c r="D126" s="82">
        <v>0.6031723140338926</v>
      </c>
      <c r="E126" s="82">
        <v>0.10884290944344212</v>
      </c>
      <c r="F126" s="82">
        <v>0.22801298752619364</v>
      </c>
      <c r="G126" s="82">
        <v>3.2163376045133842E-2</v>
      </c>
      <c r="H126" s="83">
        <v>0.30755592046451874</v>
      </c>
      <c r="I126" s="73"/>
      <c r="J126" s="74"/>
      <c r="K126" s="75"/>
    </row>
    <row r="127" spans="1:11" x14ac:dyDescent="0.25">
      <c r="A127" s="80" t="s">
        <v>426</v>
      </c>
      <c r="B127" s="81">
        <v>0.42115767732974924</v>
      </c>
      <c r="C127" s="82">
        <v>0.58891130420168047</v>
      </c>
      <c r="D127" s="82">
        <v>0.45115268639203127</v>
      </c>
      <c r="E127" s="82">
        <v>0</v>
      </c>
      <c r="F127" s="82">
        <v>0.70584273043926715</v>
      </c>
      <c r="G127" s="82">
        <v>0.13397282541141672</v>
      </c>
      <c r="H127" s="83">
        <v>0.95544115793062112</v>
      </c>
      <c r="I127" s="73"/>
      <c r="J127" s="74"/>
      <c r="K127" s="75"/>
    </row>
    <row r="128" spans="1:11" x14ac:dyDescent="0.25">
      <c r="A128" s="80" t="s">
        <v>427</v>
      </c>
      <c r="B128" s="81">
        <v>0.25808471629031948</v>
      </c>
      <c r="C128" s="82">
        <v>0.34442297969225599</v>
      </c>
      <c r="D128" s="82">
        <v>0.57572394818708816</v>
      </c>
      <c r="E128" s="82">
        <v>0</v>
      </c>
      <c r="F128" s="82">
        <v>0.37180122312005492</v>
      </c>
      <c r="G128" s="82">
        <v>0.3960304182331183</v>
      </c>
      <c r="H128" s="83">
        <v>0.37238749769558427</v>
      </c>
      <c r="I128" s="73"/>
      <c r="J128" s="74"/>
      <c r="K128" s="75"/>
    </row>
    <row r="129" spans="1:11" x14ac:dyDescent="0.25">
      <c r="A129" s="80" t="s">
        <v>428</v>
      </c>
      <c r="B129" s="81">
        <v>0.43609637657493322</v>
      </c>
      <c r="C129" s="82">
        <v>0.56319051429644151</v>
      </c>
      <c r="D129" s="82">
        <v>0.5995105110286576</v>
      </c>
      <c r="E129" s="82">
        <v>0.27194418755755395</v>
      </c>
      <c r="F129" s="82">
        <v>0.77239156285049204</v>
      </c>
      <c r="G129" s="82">
        <v>0.34243598060910757</v>
      </c>
      <c r="H129" s="83">
        <v>0.75149260584973299</v>
      </c>
      <c r="I129" s="73"/>
      <c r="J129" s="74"/>
      <c r="K129" s="75"/>
    </row>
    <row r="130" spans="1:11" x14ac:dyDescent="0.25">
      <c r="A130" s="80" t="s">
        <v>582</v>
      </c>
      <c r="B130" s="81">
        <v>0.27633642210504605</v>
      </c>
      <c r="C130" s="82">
        <v>0.43181224876306856</v>
      </c>
      <c r="D130" s="82">
        <v>0.32219136041686891</v>
      </c>
      <c r="E130" s="82">
        <v>0</v>
      </c>
      <c r="F130" s="82">
        <v>0.71722825072382901</v>
      </c>
      <c r="G130" s="82">
        <v>0.39335387722415138</v>
      </c>
      <c r="H130" s="83">
        <v>0.90476616768191442</v>
      </c>
      <c r="I130" s="73"/>
      <c r="J130" s="74"/>
      <c r="K130" s="75"/>
    </row>
    <row r="131" spans="1:11" x14ac:dyDescent="0.25">
      <c r="A131" s="80" t="s">
        <v>429</v>
      </c>
      <c r="B131" s="81">
        <v>0.6464663103917635</v>
      </c>
      <c r="C131" s="82">
        <v>0.90078622990204893</v>
      </c>
      <c r="D131" s="82">
        <v>0.79093704937880871</v>
      </c>
      <c r="E131" s="82">
        <v>0.47940645448455599</v>
      </c>
      <c r="F131" s="82">
        <v>0.99351437907886297</v>
      </c>
      <c r="G131" s="82">
        <v>0.60639440431558755</v>
      </c>
      <c r="H131" s="83">
        <v>0.98681052246388623</v>
      </c>
      <c r="I131" s="73"/>
      <c r="J131" s="74"/>
      <c r="K131" s="75"/>
    </row>
    <row r="132" spans="1:11" x14ac:dyDescent="0.25">
      <c r="A132" s="80" t="s">
        <v>430</v>
      </c>
      <c r="B132" s="81">
        <v>0.31712850608196735</v>
      </c>
      <c r="C132" s="82">
        <v>0.47438799231992046</v>
      </c>
      <c r="D132" s="82">
        <v>0.57257407738279487</v>
      </c>
      <c r="E132" s="82">
        <v>0.28664853792789197</v>
      </c>
      <c r="F132" s="82">
        <v>1.0025234401978902</v>
      </c>
      <c r="G132" s="82">
        <v>0.5119466005268497</v>
      </c>
      <c r="H132" s="83">
        <v>0.9981656734992449</v>
      </c>
      <c r="I132" s="73"/>
      <c r="J132" s="74"/>
      <c r="K132" s="75"/>
    </row>
    <row r="133" spans="1:11" x14ac:dyDescent="0.25">
      <c r="A133" s="80" t="s">
        <v>431</v>
      </c>
      <c r="B133" s="81">
        <v>0.64016200997178718</v>
      </c>
      <c r="C133" s="82">
        <v>0.87601221905335613</v>
      </c>
      <c r="D133" s="82">
        <v>0.79358323017132326</v>
      </c>
      <c r="E133" s="82">
        <v>0.45046703403048866</v>
      </c>
      <c r="F133" s="82">
        <v>1.0105292654303779</v>
      </c>
      <c r="G133" s="82">
        <v>0.65727783979153187</v>
      </c>
      <c r="H133" s="83">
        <v>1.1089982855766465</v>
      </c>
      <c r="I133" s="73"/>
      <c r="J133" s="74"/>
      <c r="K133" s="75"/>
    </row>
    <row r="134" spans="1:11" x14ac:dyDescent="0.25">
      <c r="A134" s="80" t="s">
        <v>290</v>
      </c>
      <c r="B134" s="81">
        <v>0.59587432710497779</v>
      </c>
      <c r="C134" s="82">
        <v>0.78729438875961955</v>
      </c>
      <c r="D134" s="82">
        <v>0.75064236067473689</v>
      </c>
      <c r="E134" s="82">
        <v>0.41601117763361534</v>
      </c>
      <c r="F134" s="82">
        <v>0.87591875559083798</v>
      </c>
      <c r="G134" s="82">
        <v>0.63918552192559219</v>
      </c>
      <c r="H134" s="83">
        <v>0.97580763458875985</v>
      </c>
      <c r="I134" s="73"/>
      <c r="J134" s="74"/>
      <c r="K134" s="75"/>
    </row>
    <row r="135" spans="1:11" x14ac:dyDescent="0.25">
      <c r="A135" s="80" t="s">
        <v>81</v>
      </c>
      <c r="B135" s="81">
        <v>0.6743245650350026</v>
      </c>
      <c r="C135" s="82">
        <v>0.87462041353018594</v>
      </c>
      <c r="D135" s="82">
        <v>0.85236228057687635</v>
      </c>
      <c r="E135" s="82">
        <v>0.67126238392149673</v>
      </c>
      <c r="F135" s="82">
        <v>1.0537471839461117</v>
      </c>
      <c r="G135" s="82">
        <v>0.86080943363594031</v>
      </c>
      <c r="H135" s="83">
        <v>0.80174835728937621</v>
      </c>
      <c r="I135" s="73"/>
      <c r="J135" s="74"/>
      <c r="K135" s="75"/>
    </row>
    <row r="136" spans="1:11" x14ac:dyDescent="0.25">
      <c r="A136" s="80" t="s">
        <v>291</v>
      </c>
      <c r="B136" s="81">
        <v>0.6043421172728608</v>
      </c>
      <c r="C136" s="82">
        <v>0.81319373525944816</v>
      </c>
      <c r="D136" s="82">
        <v>0.81015401053706337</v>
      </c>
      <c r="E136" s="82">
        <v>0.4173835411667875</v>
      </c>
      <c r="F136" s="82">
        <v>1.1164112523987275</v>
      </c>
      <c r="G136" s="82">
        <v>0.63649424786454101</v>
      </c>
      <c r="H136" s="83">
        <v>0.91093812516646888</v>
      </c>
      <c r="I136" s="73"/>
      <c r="J136" s="74"/>
      <c r="K136" s="75"/>
    </row>
    <row r="137" spans="1:11" x14ac:dyDescent="0.25">
      <c r="A137" s="80" t="s">
        <v>583</v>
      </c>
      <c r="B137" s="81">
        <v>0.44490655435188092</v>
      </c>
      <c r="C137" s="82">
        <v>0.48670184323723936</v>
      </c>
      <c r="D137" s="82">
        <v>0.55869113960549266</v>
      </c>
      <c r="E137" s="82">
        <v>0.50988027490465071</v>
      </c>
      <c r="F137" s="82">
        <v>0.56910710304550072</v>
      </c>
      <c r="G137" s="82">
        <v>0.74972609033320681</v>
      </c>
      <c r="H137" s="83">
        <v>1.076206177663976</v>
      </c>
      <c r="I137" s="73"/>
      <c r="J137" s="74"/>
      <c r="K137" s="75"/>
    </row>
    <row r="138" spans="1:11" x14ac:dyDescent="0.25">
      <c r="A138" s="80" t="s">
        <v>432</v>
      </c>
      <c r="B138" s="81"/>
      <c r="C138" s="82"/>
      <c r="D138" s="82"/>
      <c r="E138" s="82"/>
      <c r="F138" s="82"/>
      <c r="G138" s="82"/>
      <c r="H138" s="83"/>
      <c r="I138" s="73"/>
      <c r="J138" s="74"/>
      <c r="K138" s="75"/>
    </row>
    <row r="139" spans="1:11" x14ac:dyDescent="0.25">
      <c r="A139" s="80" t="s">
        <v>82</v>
      </c>
      <c r="B139" s="81">
        <v>0.59482600293158228</v>
      </c>
      <c r="C139" s="82">
        <v>0.7857281205998593</v>
      </c>
      <c r="D139" s="82">
        <v>0.87418745674276732</v>
      </c>
      <c r="E139" s="82">
        <v>0.59530173084926286</v>
      </c>
      <c r="F139" s="82">
        <v>1.0268227963112011</v>
      </c>
      <c r="G139" s="82">
        <v>0.76670286520035791</v>
      </c>
      <c r="H139" s="83">
        <v>0.68796234015604807</v>
      </c>
      <c r="I139" s="73"/>
      <c r="J139" s="74"/>
      <c r="K139" s="75"/>
    </row>
    <row r="140" spans="1:11" x14ac:dyDescent="0.25">
      <c r="A140" s="80" t="s">
        <v>433</v>
      </c>
      <c r="B140" s="81">
        <v>0.39572496208103314</v>
      </c>
      <c r="C140" s="82">
        <v>0.40049849889737121</v>
      </c>
      <c r="D140" s="82">
        <v>0.59251923818475927</v>
      </c>
      <c r="E140" s="82">
        <v>0.25313275267375113</v>
      </c>
      <c r="F140" s="82">
        <v>0.95062410577272372</v>
      </c>
      <c r="G140" s="82">
        <v>0.21020511524744223</v>
      </c>
      <c r="H140" s="83">
        <v>0.77227203339707406</v>
      </c>
      <c r="I140" s="73"/>
      <c r="J140" s="74"/>
      <c r="K140" s="75"/>
    </row>
    <row r="141" spans="1:11" x14ac:dyDescent="0.25">
      <c r="A141" s="80" t="s">
        <v>434</v>
      </c>
      <c r="B141" s="81">
        <v>0.5462749045643448</v>
      </c>
      <c r="C141" s="82">
        <v>0.74368020075362284</v>
      </c>
      <c r="D141" s="82">
        <v>0.80436374786060583</v>
      </c>
      <c r="E141" s="82">
        <v>0.77892340603045718</v>
      </c>
      <c r="F141" s="82">
        <v>0.93341734048721026</v>
      </c>
      <c r="G141" s="82">
        <v>0.76008029530371291</v>
      </c>
      <c r="H141" s="83">
        <v>0.66857174938790354</v>
      </c>
      <c r="I141" s="73"/>
      <c r="J141" s="74"/>
      <c r="K141" s="75"/>
    </row>
    <row r="142" spans="1:11" x14ac:dyDescent="0.25">
      <c r="A142" s="80" t="s">
        <v>435</v>
      </c>
      <c r="B142" s="81">
        <v>0.57928777995124447</v>
      </c>
      <c r="C142" s="82">
        <v>0.79100258097265852</v>
      </c>
      <c r="D142" s="82">
        <v>0.82850251097265026</v>
      </c>
      <c r="E142" s="82">
        <v>0.79972212720982105</v>
      </c>
      <c r="F142" s="82">
        <v>0.93748348747643229</v>
      </c>
      <c r="G142" s="82">
        <v>0.79018306768397018</v>
      </c>
      <c r="H142" s="83">
        <v>0.96983684460564745</v>
      </c>
      <c r="I142" s="73"/>
      <c r="J142" s="74"/>
      <c r="K142" s="75"/>
    </row>
    <row r="143" spans="1:11" x14ac:dyDescent="0.25">
      <c r="A143" s="80" t="s">
        <v>83</v>
      </c>
      <c r="B143" s="81">
        <v>0.46758135474831608</v>
      </c>
      <c r="C143" s="82">
        <v>0.66187211766150378</v>
      </c>
      <c r="D143" s="82">
        <v>0.71005024851620979</v>
      </c>
      <c r="E143" s="82">
        <v>0.57482181130379761</v>
      </c>
      <c r="F143" s="82">
        <v>0.76124736966025497</v>
      </c>
      <c r="G143" s="82">
        <v>0.6097693643184432</v>
      </c>
      <c r="H143" s="83">
        <v>0.64964251872580991</v>
      </c>
      <c r="I143" s="73"/>
      <c r="J143" s="74"/>
      <c r="K143" s="75"/>
    </row>
    <row r="144" spans="1:11" x14ac:dyDescent="0.25">
      <c r="A144" s="80" t="s">
        <v>436</v>
      </c>
      <c r="B144" s="81">
        <v>0.3670770794080746</v>
      </c>
      <c r="C144" s="82">
        <v>0.5338051916526686</v>
      </c>
      <c r="D144" s="82">
        <v>0.63897653418255895</v>
      </c>
      <c r="E144" s="82">
        <v>0.23032879416577309</v>
      </c>
      <c r="F144" s="82">
        <v>0.4398801373556675</v>
      </c>
      <c r="G144" s="82">
        <v>0.18356572079467406</v>
      </c>
      <c r="H144" s="83">
        <v>0.81341437901713332</v>
      </c>
      <c r="I144" s="73"/>
      <c r="J144" s="74"/>
      <c r="K144" s="75"/>
    </row>
    <row r="145" spans="1:11" x14ac:dyDescent="0.25">
      <c r="A145" s="80" t="s">
        <v>292</v>
      </c>
      <c r="B145" s="81">
        <v>0.75977578384445732</v>
      </c>
      <c r="C145" s="82">
        <v>0.96508691060994434</v>
      </c>
      <c r="D145" s="82">
        <v>0.79314218211389087</v>
      </c>
      <c r="E145" s="82">
        <v>0.53903711198705462</v>
      </c>
      <c r="F145" s="82">
        <v>1.2121398532523049</v>
      </c>
      <c r="G145" s="82">
        <v>0.82040730639422899</v>
      </c>
      <c r="H145" s="83">
        <v>0.91778265488021538</v>
      </c>
      <c r="I145" s="73"/>
      <c r="J145" s="74"/>
      <c r="K145" s="75"/>
    </row>
    <row r="146" spans="1:11" x14ac:dyDescent="0.25">
      <c r="A146" s="80" t="s">
        <v>222</v>
      </c>
      <c r="B146" s="81">
        <v>0.69938071992896889</v>
      </c>
      <c r="C146" s="82">
        <v>0.89191952988174972</v>
      </c>
      <c r="D146" s="82">
        <v>0.81874246015410834</v>
      </c>
      <c r="E146" s="82">
        <v>0.82406999391161062</v>
      </c>
      <c r="F146" s="82">
        <v>1.0557689952736571</v>
      </c>
      <c r="G146" s="82">
        <v>0.93204006614637347</v>
      </c>
      <c r="H146" s="83">
        <v>0.89388719905930614</v>
      </c>
      <c r="I146" s="73"/>
      <c r="J146" s="74"/>
      <c r="K146" s="75"/>
    </row>
    <row r="147" spans="1:11" x14ac:dyDescent="0.25">
      <c r="A147" s="80" t="s">
        <v>84</v>
      </c>
      <c r="B147" s="81">
        <v>0.7531049591827772</v>
      </c>
      <c r="C147" s="82">
        <v>0.97760082226420941</v>
      </c>
      <c r="D147" s="82">
        <v>0.86989620621177954</v>
      </c>
      <c r="E147" s="82">
        <v>0.78107825910515871</v>
      </c>
      <c r="F147" s="82">
        <v>1.1121508424372268</v>
      </c>
      <c r="G147" s="82">
        <v>1.0849966448327137</v>
      </c>
      <c r="H147" s="83">
        <v>0.62305829875908203</v>
      </c>
      <c r="I147" s="73"/>
      <c r="J147" s="74"/>
      <c r="K147" s="75"/>
    </row>
    <row r="148" spans="1:11" x14ac:dyDescent="0.25">
      <c r="A148" s="80" t="s">
        <v>85</v>
      </c>
      <c r="B148" s="81">
        <v>0.61505083839938079</v>
      </c>
      <c r="C148" s="82">
        <v>0.82498271162162795</v>
      </c>
      <c r="D148" s="82">
        <v>0.97449915728632097</v>
      </c>
      <c r="E148" s="82">
        <v>0.77146783116946527</v>
      </c>
      <c r="F148" s="82">
        <v>1.0181525050901574</v>
      </c>
      <c r="G148" s="82">
        <v>0.8544430781640856</v>
      </c>
      <c r="H148" s="83">
        <v>0.69323351868094352</v>
      </c>
      <c r="I148" s="73"/>
      <c r="J148" s="74"/>
      <c r="K148" s="75"/>
    </row>
    <row r="149" spans="1:11" x14ac:dyDescent="0.25">
      <c r="A149" s="80" t="s">
        <v>437</v>
      </c>
      <c r="B149" s="81">
        <v>0.70086006979698157</v>
      </c>
      <c r="C149" s="82">
        <v>0.91284296068126369</v>
      </c>
      <c r="D149" s="82">
        <v>0.86963634489002006</v>
      </c>
      <c r="E149" s="82">
        <v>0.52642962966659679</v>
      </c>
      <c r="F149" s="82">
        <v>1.169189473868701</v>
      </c>
      <c r="G149" s="82">
        <v>0.80858790901308542</v>
      </c>
      <c r="H149" s="83">
        <v>0.98739974937322006</v>
      </c>
      <c r="I149" s="73"/>
      <c r="J149" s="74"/>
      <c r="K149" s="75"/>
    </row>
    <row r="150" spans="1:11" x14ac:dyDescent="0.25">
      <c r="A150" s="80" t="s">
        <v>293</v>
      </c>
      <c r="B150" s="81">
        <v>0.52931895941298435</v>
      </c>
      <c r="C150" s="82">
        <v>0.74943111316715527</v>
      </c>
      <c r="D150" s="82">
        <v>0.71284628228467362</v>
      </c>
      <c r="E150" s="82">
        <v>0.19507060077999527</v>
      </c>
      <c r="F150" s="82">
        <v>0.95810362910416091</v>
      </c>
      <c r="G150" s="82">
        <v>0.44803683530476485</v>
      </c>
      <c r="H150" s="83">
        <v>0.84542067924590569</v>
      </c>
      <c r="I150" s="73"/>
      <c r="J150" s="74"/>
      <c r="K150" s="75"/>
    </row>
    <row r="151" spans="1:11" x14ac:dyDescent="0.25">
      <c r="A151" s="80" t="s">
        <v>294</v>
      </c>
      <c r="B151" s="81">
        <v>0.67026473730434899</v>
      </c>
      <c r="C151" s="82">
        <v>0.8349623069348272</v>
      </c>
      <c r="D151" s="82">
        <v>0.85953747601072084</v>
      </c>
      <c r="E151" s="82">
        <v>0.60641333402496556</v>
      </c>
      <c r="F151" s="82">
        <v>1.0486488800757912</v>
      </c>
      <c r="G151" s="82">
        <v>0.9058941094695625</v>
      </c>
      <c r="H151" s="83">
        <v>0.8708805153053486</v>
      </c>
      <c r="I151" s="73"/>
      <c r="J151" s="74"/>
      <c r="K151" s="75"/>
    </row>
    <row r="152" spans="1:11" x14ac:dyDescent="0.25">
      <c r="A152" s="80" t="s">
        <v>438</v>
      </c>
      <c r="B152" s="81">
        <v>0.43151666674932948</v>
      </c>
      <c r="C152" s="82">
        <v>0.51757157883259908</v>
      </c>
      <c r="D152" s="82">
        <v>0.9228853353911427</v>
      </c>
      <c r="E152" s="82">
        <v>0.48196556487252451</v>
      </c>
      <c r="F152" s="82">
        <v>0.58713701970003085</v>
      </c>
      <c r="G152" s="82">
        <v>0.91877988206307415</v>
      </c>
      <c r="H152" s="83">
        <v>1.0124080110275386</v>
      </c>
      <c r="I152" s="73"/>
      <c r="J152" s="74"/>
      <c r="K152" s="75"/>
    </row>
    <row r="153" spans="1:11" x14ac:dyDescent="0.25">
      <c r="A153" s="80" t="s">
        <v>439</v>
      </c>
      <c r="B153" s="81">
        <v>5.8594652770823138E-2</v>
      </c>
      <c r="C153" s="82">
        <v>0.10969655114602891</v>
      </c>
      <c r="D153" s="82">
        <v>0</v>
      </c>
      <c r="E153" s="82">
        <v>0</v>
      </c>
      <c r="F153" s="82">
        <v>0.45033320996790815</v>
      </c>
      <c r="G153" s="82">
        <v>0</v>
      </c>
      <c r="H153" s="83">
        <v>0</v>
      </c>
      <c r="I153" s="73"/>
      <c r="J153" s="74"/>
      <c r="K153" s="75"/>
    </row>
    <row r="154" spans="1:11" x14ac:dyDescent="0.25">
      <c r="A154" s="80" t="s">
        <v>86</v>
      </c>
      <c r="B154" s="81">
        <v>0.56990143043739538</v>
      </c>
      <c r="C154" s="82">
        <v>0.76701333981610209</v>
      </c>
      <c r="D154" s="82">
        <v>0.7210298423161644</v>
      </c>
      <c r="E154" s="82">
        <v>0.64736916503998554</v>
      </c>
      <c r="F154" s="82">
        <v>0.88004552109620637</v>
      </c>
      <c r="G154" s="82">
        <v>0.80990318712566656</v>
      </c>
      <c r="H154" s="83">
        <v>0.72778032724509334</v>
      </c>
      <c r="I154" s="73"/>
      <c r="J154" s="74"/>
      <c r="K154" s="75"/>
    </row>
    <row r="155" spans="1:11" x14ac:dyDescent="0.25">
      <c r="A155" s="80" t="s">
        <v>87</v>
      </c>
      <c r="B155" s="81">
        <v>0.71396347839080987</v>
      </c>
      <c r="C155" s="82">
        <v>0.92495379619946527</v>
      </c>
      <c r="D155" s="82">
        <v>0.88124285796615331</v>
      </c>
      <c r="E155" s="82">
        <v>0.83735641573806163</v>
      </c>
      <c r="F155" s="82">
        <v>1.0034268263791004</v>
      </c>
      <c r="G155" s="82">
        <v>0.99677663243403536</v>
      </c>
      <c r="H155" s="83">
        <v>0.79656603268202231</v>
      </c>
      <c r="I155" s="73"/>
      <c r="J155" s="74"/>
      <c r="K155" s="75"/>
    </row>
    <row r="156" spans="1:11" x14ac:dyDescent="0.25">
      <c r="A156" s="80" t="s">
        <v>295</v>
      </c>
      <c r="B156" s="81">
        <v>0.71159315584067595</v>
      </c>
      <c r="C156" s="82">
        <v>0.94252816022545272</v>
      </c>
      <c r="D156" s="82">
        <v>0.82867723248504777</v>
      </c>
      <c r="E156" s="82">
        <v>0.6952390502210678</v>
      </c>
      <c r="F156" s="82">
        <v>1.0207609769956638</v>
      </c>
      <c r="G156" s="82">
        <v>0.90752850851375877</v>
      </c>
      <c r="H156" s="83">
        <v>0.92839759789968479</v>
      </c>
      <c r="I156" s="73"/>
      <c r="J156" s="74"/>
      <c r="K156" s="75"/>
    </row>
    <row r="157" spans="1:11" x14ac:dyDescent="0.25">
      <c r="A157" s="80" t="s">
        <v>440</v>
      </c>
      <c r="B157" s="81"/>
      <c r="C157" s="82"/>
      <c r="D157" s="82"/>
      <c r="E157" s="82"/>
      <c r="F157" s="82"/>
      <c r="G157" s="82"/>
      <c r="H157" s="83"/>
      <c r="I157" s="73"/>
      <c r="J157" s="74"/>
      <c r="K157" s="75"/>
    </row>
    <row r="158" spans="1:11" x14ac:dyDescent="0.25">
      <c r="A158" s="80" t="s">
        <v>441</v>
      </c>
      <c r="B158" s="81"/>
      <c r="C158" s="82"/>
      <c r="D158" s="82"/>
      <c r="E158" s="82"/>
      <c r="F158" s="82"/>
      <c r="G158" s="82"/>
      <c r="H158" s="83"/>
      <c r="I158" s="73"/>
      <c r="J158" s="74"/>
      <c r="K158" s="75"/>
    </row>
    <row r="159" spans="1:11" x14ac:dyDescent="0.25">
      <c r="A159" s="80" t="s">
        <v>296</v>
      </c>
      <c r="B159" s="81">
        <v>0.65469083621284474</v>
      </c>
      <c r="C159" s="82">
        <v>0.87914686513855578</v>
      </c>
      <c r="D159" s="82">
        <v>0.77374011571227319</v>
      </c>
      <c r="E159" s="82">
        <v>0.37719706435327971</v>
      </c>
      <c r="F159" s="82">
        <v>1.0218803001616703</v>
      </c>
      <c r="G159" s="82">
        <v>0.69115618288456449</v>
      </c>
      <c r="H159" s="83">
        <v>0.94080170824714104</v>
      </c>
      <c r="I159" s="73"/>
      <c r="J159" s="74"/>
      <c r="K159" s="75"/>
    </row>
    <row r="160" spans="1:11" x14ac:dyDescent="0.25">
      <c r="A160" s="80" t="s">
        <v>442</v>
      </c>
      <c r="B160" s="81">
        <v>0.36597960520850259</v>
      </c>
      <c r="C160" s="82">
        <v>0.44794570780715953</v>
      </c>
      <c r="D160" s="82">
        <v>0.59865175901472845</v>
      </c>
      <c r="E160" s="82">
        <v>0</v>
      </c>
      <c r="F160" s="82">
        <v>0.43021381727163127</v>
      </c>
      <c r="G160" s="82">
        <v>0.30738528638455398</v>
      </c>
      <c r="H160" s="83">
        <v>0.66562001171839769</v>
      </c>
      <c r="I160" s="73"/>
      <c r="J160" s="74"/>
      <c r="K160" s="75"/>
    </row>
    <row r="161" spans="1:11" x14ac:dyDescent="0.25">
      <c r="A161" s="80" t="s">
        <v>88</v>
      </c>
      <c r="B161" s="81">
        <v>0.59248828446425528</v>
      </c>
      <c r="C161" s="82">
        <v>0.80715061188904025</v>
      </c>
      <c r="D161" s="82">
        <v>0.77905795631419839</v>
      </c>
      <c r="E161" s="82">
        <v>0.6275688931891652</v>
      </c>
      <c r="F161" s="82">
        <v>0.95582030456462808</v>
      </c>
      <c r="G161" s="82">
        <v>0.86950455802726134</v>
      </c>
      <c r="H161" s="83">
        <v>0.61422657202699449</v>
      </c>
      <c r="I161" s="73"/>
      <c r="J161" s="74"/>
      <c r="K161" s="75"/>
    </row>
    <row r="162" spans="1:11" x14ac:dyDescent="0.25">
      <c r="A162" s="80" t="s">
        <v>443</v>
      </c>
      <c r="B162" s="81"/>
      <c r="C162" s="82"/>
      <c r="D162" s="82"/>
      <c r="E162" s="82"/>
      <c r="F162" s="82"/>
      <c r="G162" s="82"/>
      <c r="H162" s="83"/>
      <c r="I162" s="73"/>
      <c r="J162" s="74"/>
      <c r="K162" s="75"/>
    </row>
    <row r="163" spans="1:11" x14ac:dyDescent="0.25">
      <c r="A163" s="80" t="s">
        <v>444</v>
      </c>
      <c r="B163" s="81">
        <v>0.2545584412271571</v>
      </c>
      <c r="C163" s="82">
        <v>0.36769552621700474</v>
      </c>
      <c r="D163" s="82">
        <v>0.16970562748477142</v>
      </c>
      <c r="E163" s="82">
        <v>0</v>
      </c>
      <c r="F163" s="82">
        <v>0.12020815280171303</v>
      </c>
      <c r="G163" s="82">
        <v>0</v>
      </c>
      <c r="H163" s="83">
        <v>0.46669047558312132</v>
      </c>
      <c r="I163" s="73"/>
      <c r="J163" s="74"/>
      <c r="K163" s="75"/>
    </row>
    <row r="164" spans="1:11" x14ac:dyDescent="0.25">
      <c r="A164" s="80" t="s">
        <v>297</v>
      </c>
      <c r="B164" s="81">
        <v>0.58255263829209769</v>
      </c>
      <c r="C164" s="82">
        <v>0.77791444530915077</v>
      </c>
      <c r="D164" s="82">
        <v>0.6999443612289501</v>
      </c>
      <c r="E164" s="82">
        <v>0.47505270141713146</v>
      </c>
      <c r="F164" s="82">
        <v>0.89490794171492383</v>
      </c>
      <c r="G164" s="82">
        <v>0.64311881174686358</v>
      </c>
      <c r="H164" s="83">
        <v>0.84916356758780576</v>
      </c>
      <c r="I164" s="73"/>
      <c r="J164" s="74"/>
      <c r="K164" s="75"/>
    </row>
    <row r="165" spans="1:11" x14ac:dyDescent="0.25">
      <c r="A165" s="80" t="s">
        <v>445</v>
      </c>
      <c r="B165" s="81">
        <v>0.65485367456029386</v>
      </c>
      <c r="C165" s="82">
        <v>0.90151935737936395</v>
      </c>
      <c r="D165" s="82">
        <v>0.83283317862404904</v>
      </c>
      <c r="E165" s="82">
        <v>0.52603511134428427</v>
      </c>
      <c r="F165" s="82">
        <v>1.0346837711149788</v>
      </c>
      <c r="G165" s="82">
        <v>0.57401668241260406</v>
      </c>
      <c r="H165" s="83">
        <v>1.0744888979162324</v>
      </c>
      <c r="I165" s="73"/>
      <c r="J165" s="74"/>
      <c r="K165" s="75"/>
    </row>
    <row r="166" spans="1:11" x14ac:dyDescent="0.25">
      <c r="A166" s="80" t="s">
        <v>446</v>
      </c>
      <c r="B166" s="81">
        <v>0.62553974434196613</v>
      </c>
      <c r="C166" s="82">
        <v>0.87346371994290462</v>
      </c>
      <c r="D166" s="82">
        <v>0.87664516847606522</v>
      </c>
      <c r="E166" s="82">
        <v>0.59176610129684504</v>
      </c>
      <c r="F166" s="82">
        <v>0.94799908221844043</v>
      </c>
      <c r="G166" s="82">
        <v>0.78096223061663972</v>
      </c>
      <c r="H166" s="83">
        <v>0.7086005943124003</v>
      </c>
      <c r="I166" s="73"/>
      <c r="J166" s="74"/>
      <c r="K166" s="75"/>
    </row>
    <row r="167" spans="1:11" x14ac:dyDescent="0.25">
      <c r="A167" s="80" t="s">
        <v>447</v>
      </c>
      <c r="B167" s="81">
        <v>0.61366354069917461</v>
      </c>
      <c r="C167" s="82">
        <v>0.8139476656167276</v>
      </c>
      <c r="D167" s="82">
        <v>1.0042032046377549</v>
      </c>
      <c r="E167" s="82">
        <v>0.38328614270007949</v>
      </c>
      <c r="F167" s="82">
        <v>0.94228757429200338</v>
      </c>
      <c r="G167" s="82">
        <v>0.50240918358269504</v>
      </c>
      <c r="H167" s="83">
        <v>1.1405595004800229</v>
      </c>
      <c r="I167" s="73"/>
      <c r="J167" s="74"/>
      <c r="K167" s="75"/>
    </row>
    <row r="168" spans="1:11" x14ac:dyDescent="0.25">
      <c r="A168" s="80" t="s">
        <v>448</v>
      </c>
      <c r="B168" s="81">
        <v>0.55191748472540436</v>
      </c>
      <c r="C168" s="82">
        <v>0.75394326070962392</v>
      </c>
      <c r="D168" s="82">
        <v>0.81591065843779376</v>
      </c>
      <c r="E168" s="82">
        <v>0.27195842517519864</v>
      </c>
      <c r="F168" s="82">
        <v>0.96548993319934984</v>
      </c>
      <c r="G168" s="82">
        <v>0.60276336599403679</v>
      </c>
      <c r="H168" s="83">
        <v>0.98414731141127254</v>
      </c>
      <c r="I168" s="73"/>
      <c r="J168" s="74"/>
      <c r="K168" s="75"/>
    </row>
    <row r="169" spans="1:11" x14ac:dyDescent="0.25">
      <c r="A169" s="80" t="s">
        <v>89</v>
      </c>
      <c r="B169" s="81">
        <v>0.67764151494373726</v>
      </c>
      <c r="C169" s="82">
        <v>0.89652912710497834</v>
      </c>
      <c r="D169" s="82">
        <v>0.93489815090940409</v>
      </c>
      <c r="E169" s="82">
        <v>0.72561649907179138</v>
      </c>
      <c r="F169" s="82">
        <v>1.1005966786868531</v>
      </c>
      <c r="G169" s="82">
        <v>0.89769261653954568</v>
      </c>
      <c r="H169" s="83">
        <v>0.64997890352934562</v>
      </c>
      <c r="I169" s="73"/>
      <c r="J169" s="74"/>
      <c r="K169" s="75"/>
    </row>
    <row r="170" spans="1:11" x14ac:dyDescent="0.25">
      <c r="A170" s="80" t="s">
        <v>449</v>
      </c>
      <c r="B170" s="81">
        <v>3.5355339059327369E-2</v>
      </c>
      <c r="C170" s="82">
        <v>0</v>
      </c>
      <c r="D170" s="82">
        <v>0.40305086527633216</v>
      </c>
      <c r="E170" s="82">
        <v>0</v>
      </c>
      <c r="F170" s="82">
        <v>0</v>
      </c>
      <c r="G170" s="82">
        <v>0</v>
      </c>
      <c r="H170" s="83">
        <v>0.33234018715767738</v>
      </c>
      <c r="I170" s="73"/>
      <c r="J170" s="74"/>
      <c r="K170" s="75"/>
    </row>
    <row r="171" spans="1:11" x14ac:dyDescent="0.25">
      <c r="A171" s="80" t="s">
        <v>450</v>
      </c>
      <c r="B171" s="81">
        <v>0.56253417404607242</v>
      </c>
      <c r="C171" s="82">
        <v>0.72867667519256929</v>
      </c>
      <c r="D171" s="82">
        <v>0.58565943149322686</v>
      </c>
      <c r="E171" s="82">
        <v>0</v>
      </c>
      <c r="F171" s="82">
        <v>0.91711132465921597</v>
      </c>
      <c r="G171" s="82">
        <v>0.75977817735696962</v>
      </c>
      <c r="H171" s="83">
        <v>0.69139297250134268</v>
      </c>
      <c r="I171" s="73"/>
      <c r="J171" s="74"/>
      <c r="K171" s="75"/>
    </row>
    <row r="172" spans="1:11" x14ac:dyDescent="0.25">
      <c r="A172" s="80" t="s">
        <v>90</v>
      </c>
      <c r="B172" s="81">
        <v>0.62788917103160646</v>
      </c>
      <c r="C172" s="82">
        <v>0.82452396287401886</v>
      </c>
      <c r="D172" s="82">
        <v>0.8450339034444897</v>
      </c>
      <c r="E172" s="82">
        <v>0.68360868981117318</v>
      </c>
      <c r="F172" s="82">
        <v>0.9815579209473253</v>
      </c>
      <c r="G172" s="82">
        <v>0.90337456737248001</v>
      </c>
      <c r="H172" s="83">
        <v>0.67756643551917084</v>
      </c>
      <c r="I172" s="73"/>
      <c r="J172" s="74"/>
      <c r="K172" s="75"/>
    </row>
    <row r="173" spans="1:11" x14ac:dyDescent="0.25">
      <c r="A173" s="80" t="s">
        <v>451</v>
      </c>
      <c r="B173" s="81">
        <v>0.62956765776522572</v>
      </c>
      <c r="C173" s="82">
        <v>0.84699234528996037</v>
      </c>
      <c r="D173" s="82">
        <v>0.83500911738433625</v>
      </c>
      <c r="E173" s="82">
        <v>0.51055155219577508</v>
      </c>
      <c r="F173" s="82">
        <v>0.95187624154097927</v>
      </c>
      <c r="G173" s="82">
        <v>0.66587256207969436</v>
      </c>
      <c r="H173" s="83">
        <v>1.0639113377225888</v>
      </c>
      <c r="I173" s="73"/>
      <c r="J173" s="74"/>
      <c r="K173" s="75"/>
    </row>
    <row r="174" spans="1:11" x14ac:dyDescent="0.25">
      <c r="A174" s="80" t="s">
        <v>298</v>
      </c>
      <c r="B174" s="81">
        <v>0.61340910061558518</v>
      </c>
      <c r="C174" s="82">
        <v>0.83484411215992194</v>
      </c>
      <c r="D174" s="82">
        <v>0.78284088864754819</v>
      </c>
      <c r="E174" s="82">
        <v>0.32629450895388279</v>
      </c>
      <c r="F174" s="82">
        <v>1.0149472368063837</v>
      </c>
      <c r="G174" s="82">
        <v>0.70221954072767834</v>
      </c>
      <c r="H174" s="83">
        <v>0.84674214851367868</v>
      </c>
      <c r="I174" s="73"/>
      <c r="J174" s="74"/>
      <c r="K174" s="75"/>
    </row>
    <row r="175" spans="1:11" x14ac:dyDescent="0.25">
      <c r="A175" s="80" t="s">
        <v>452</v>
      </c>
      <c r="B175" s="81">
        <v>0.51758828385015376</v>
      </c>
      <c r="C175" s="82">
        <v>0.73270207679065125</v>
      </c>
      <c r="D175" s="82">
        <v>0.90368372164972843</v>
      </c>
      <c r="E175" s="82">
        <v>0.74583783363012235</v>
      </c>
      <c r="F175" s="82">
        <v>0.96997525368105297</v>
      </c>
      <c r="G175" s="82">
        <v>1.1424899707801961</v>
      </c>
      <c r="H175" s="83">
        <v>0.85909659391244109</v>
      </c>
      <c r="I175" s="73"/>
      <c r="J175" s="74"/>
      <c r="K175" s="75"/>
    </row>
    <row r="176" spans="1:11" x14ac:dyDescent="0.25">
      <c r="A176" s="80" t="s">
        <v>299</v>
      </c>
      <c r="B176" s="81">
        <v>0.76117983340613604</v>
      </c>
      <c r="C176" s="82">
        <v>1.0018858903402699</v>
      </c>
      <c r="D176" s="82">
        <v>0.86472288755111237</v>
      </c>
      <c r="E176" s="82">
        <v>0.62243507092493466</v>
      </c>
      <c r="F176" s="82">
        <v>1.0735543207820277</v>
      </c>
      <c r="G176" s="82">
        <v>0.76291360004984776</v>
      </c>
      <c r="H176" s="83">
        <v>1.1737444146424705</v>
      </c>
      <c r="I176" s="73"/>
      <c r="J176" s="74"/>
      <c r="K176" s="75"/>
    </row>
    <row r="177" spans="1:11" x14ac:dyDescent="0.25">
      <c r="A177" s="80" t="s">
        <v>91</v>
      </c>
      <c r="B177" s="81">
        <v>0.70846743033917958</v>
      </c>
      <c r="C177" s="82">
        <v>0.9097173293451849</v>
      </c>
      <c r="D177" s="82">
        <v>0.88386574137229934</v>
      </c>
      <c r="E177" s="82">
        <v>0.77635976375023197</v>
      </c>
      <c r="F177" s="82">
        <v>1.0643132673201117</v>
      </c>
      <c r="G177" s="82">
        <v>1.0509648018682769</v>
      </c>
      <c r="H177" s="83">
        <v>0.75067208474242275</v>
      </c>
      <c r="I177" s="73"/>
      <c r="J177" s="74"/>
      <c r="K177" s="75"/>
    </row>
    <row r="178" spans="1:11" x14ac:dyDescent="0.25">
      <c r="A178" s="80" t="s">
        <v>453</v>
      </c>
      <c r="B178" s="81">
        <v>0.59198911111767993</v>
      </c>
      <c r="C178" s="82">
        <v>0.82163956287906614</v>
      </c>
      <c r="D178" s="82">
        <v>0.80553694736377679</v>
      </c>
      <c r="E178" s="82">
        <v>0.75923136127986657</v>
      </c>
      <c r="F178" s="82">
        <v>0.95233443242895188</v>
      </c>
      <c r="G178" s="82">
        <v>0.82817532406652705</v>
      </c>
      <c r="H178" s="83">
        <v>1.0241505383156846</v>
      </c>
      <c r="I178" s="73"/>
      <c r="J178" s="74"/>
      <c r="K178" s="75"/>
    </row>
    <row r="179" spans="1:11" x14ac:dyDescent="0.25">
      <c r="A179" s="80" t="s">
        <v>300</v>
      </c>
      <c r="B179" s="81">
        <v>0.61149260368486169</v>
      </c>
      <c r="C179" s="82">
        <v>0.81176204116643258</v>
      </c>
      <c r="D179" s="82">
        <v>0.81989859096183504</v>
      </c>
      <c r="E179" s="82">
        <v>0.46251270492165009</v>
      </c>
      <c r="F179" s="82">
        <v>0.91629151125445785</v>
      </c>
      <c r="G179" s="82">
        <v>0.67683652034843411</v>
      </c>
      <c r="H179" s="83">
        <v>0.92786494044047152</v>
      </c>
      <c r="I179" s="73"/>
      <c r="J179" s="74"/>
      <c r="K179" s="75"/>
    </row>
    <row r="180" spans="1:11" x14ac:dyDescent="0.25">
      <c r="A180" s="80" t="s">
        <v>584</v>
      </c>
      <c r="B180" s="81">
        <v>0.63361438884459997</v>
      </c>
      <c r="C180" s="82">
        <v>0.81818844874960839</v>
      </c>
      <c r="D180" s="82">
        <v>0.86303824650305683</v>
      </c>
      <c r="E180" s="82">
        <v>0.7314931888184647</v>
      </c>
      <c r="F180" s="82">
        <v>0.97285295577657527</v>
      </c>
      <c r="G180" s="82">
        <v>1.0614408149368453</v>
      </c>
      <c r="H180" s="83">
        <v>0.93310929933474807</v>
      </c>
      <c r="I180" s="73"/>
      <c r="J180" s="74"/>
      <c r="K180" s="75"/>
    </row>
    <row r="181" spans="1:11" x14ac:dyDescent="0.25">
      <c r="A181" s="80" t="s">
        <v>223</v>
      </c>
      <c r="B181" s="81">
        <v>0.68890431145181785</v>
      </c>
      <c r="C181" s="82">
        <v>0.93276878390799922</v>
      </c>
      <c r="D181" s="82">
        <v>0.89963069110944061</v>
      </c>
      <c r="E181" s="82">
        <v>0.7033965583434667</v>
      </c>
      <c r="F181" s="82">
        <v>1.0429734988370418</v>
      </c>
      <c r="G181" s="82">
        <v>0.93466766050791461</v>
      </c>
      <c r="H181" s="83">
        <v>0.93094788848306143</v>
      </c>
      <c r="I181" s="73"/>
      <c r="J181" s="74"/>
      <c r="K181" s="75"/>
    </row>
    <row r="182" spans="1:11" x14ac:dyDescent="0.25">
      <c r="A182" s="80" t="s">
        <v>454</v>
      </c>
      <c r="B182" s="81">
        <v>0.3803420330594573</v>
      </c>
      <c r="C182" s="82">
        <v>0.54851736923075289</v>
      </c>
      <c r="D182" s="82">
        <v>0.73325092234096201</v>
      </c>
      <c r="E182" s="82">
        <v>0.20116040178518438</v>
      </c>
      <c r="F182" s="82">
        <v>0.6797441364935104</v>
      </c>
      <c r="G182" s="82">
        <v>0.31177117079672162</v>
      </c>
      <c r="H182" s="83">
        <v>0.97740260855660233</v>
      </c>
      <c r="I182" s="73"/>
      <c r="J182" s="74"/>
      <c r="K182" s="75"/>
    </row>
    <row r="183" spans="1:11" x14ac:dyDescent="0.25">
      <c r="A183" s="80" t="s">
        <v>93</v>
      </c>
      <c r="B183" s="81">
        <v>0.50626494341500183</v>
      </c>
      <c r="C183" s="82">
        <v>0.7443884502723469</v>
      </c>
      <c r="D183" s="82">
        <v>0.77680046898781518</v>
      </c>
      <c r="E183" s="82">
        <v>0.79329733610011399</v>
      </c>
      <c r="F183" s="82">
        <v>0.94432016983951472</v>
      </c>
      <c r="G183" s="82">
        <v>0.89353867557434585</v>
      </c>
      <c r="H183" s="83">
        <v>0.87180054283797748</v>
      </c>
      <c r="I183" s="73"/>
      <c r="J183" s="74"/>
      <c r="K183" s="75"/>
    </row>
    <row r="184" spans="1:11" x14ac:dyDescent="0.25">
      <c r="A184" s="80" t="s">
        <v>455</v>
      </c>
      <c r="B184" s="81">
        <v>0.52844577429318773</v>
      </c>
      <c r="C184" s="82">
        <v>0.74808681738009863</v>
      </c>
      <c r="D184" s="82">
        <v>0.7571496553491126</v>
      </c>
      <c r="E184" s="82">
        <v>0.653224640325058</v>
      </c>
      <c r="F184" s="82">
        <v>0.90380703190584222</v>
      </c>
      <c r="G184" s="82">
        <v>0.68764984868950974</v>
      </c>
      <c r="H184" s="83">
        <v>0.6759281534072421</v>
      </c>
      <c r="I184" s="73"/>
      <c r="J184" s="74"/>
      <c r="K184" s="75"/>
    </row>
    <row r="185" spans="1:11" x14ac:dyDescent="0.25">
      <c r="A185" s="80" t="s">
        <v>94</v>
      </c>
      <c r="B185" s="81">
        <v>0.61509221400517589</v>
      </c>
      <c r="C185" s="82">
        <v>0.83426821960931796</v>
      </c>
      <c r="D185" s="82">
        <v>0.91549491918961223</v>
      </c>
      <c r="E185" s="82">
        <v>0.65195762887177378</v>
      </c>
      <c r="F185" s="82">
        <v>1.1186568116073268</v>
      </c>
      <c r="G185" s="82">
        <v>0.77847885821648222</v>
      </c>
      <c r="H185" s="83">
        <v>0.70952430758975427</v>
      </c>
      <c r="I185" s="73"/>
      <c r="J185" s="74"/>
      <c r="K185" s="75"/>
    </row>
    <row r="186" spans="1:11" x14ac:dyDescent="0.25">
      <c r="A186" s="80" t="s">
        <v>456</v>
      </c>
      <c r="B186" s="81">
        <v>0.30560781150648209</v>
      </c>
      <c r="C186" s="82">
        <v>0.49239639148678416</v>
      </c>
      <c r="D186" s="82">
        <v>0.57625198412356837</v>
      </c>
      <c r="E186" s="82">
        <v>0.26817001832822163</v>
      </c>
      <c r="F186" s="82">
        <v>0.54189870487869451</v>
      </c>
      <c r="G186" s="82">
        <v>0.1978766250221555</v>
      </c>
      <c r="H186" s="83">
        <v>0.90274343768631982</v>
      </c>
      <c r="I186" s="73"/>
      <c r="J186" s="74"/>
      <c r="K186" s="75"/>
    </row>
    <row r="187" spans="1:11" x14ac:dyDescent="0.25">
      <c r="A187" s="80" t="s">
        <v>457</v>
      </c>
      <c r="B187" s="81">
        <v>0.17473789896108216</v>
      </c>
      <c r="C187" s="82">
        <v>0.30610455730027936</v>
      </c>
      <c r="D187" s="82">
        <v>0.46057934531775663</v>
      </c>
      <c r="E187" s="82">
        <v>0</v>
      </c>
      <c r="F187" s="82">
        <v>0.25059928172283336</v>
      </c>
      <c r="G187" s="82">
        <v>0.57688820407423835</v>
      </c>
      <c r="H187" s="83">
        <v>0.79688978744449557</v>
      </c>
      <c r="I187" s="73"/>
      <c r="J187" s="74"/>
      <c r="K187" s="75"/>
    </row>
    <row r="188" spans="1:11" x14ac:dyDescent="0.25">
      <c r="A188" s="80" t="s">
        <v>458</v>
      </c>
      <c r="B188" s="81">
        <v>0.34794504694503381</v>
      </c>
      <c r="C188" s="82">
        <v>0.42115997314946402</v>
      </c>
      <c r="D188" s="82">
        <v>0.59440324755182172</v>
      </c>
      <c r="E188" s="82">
        <v>0.47153026570561501</v>
      </c>
      <c r="F188" s="82">
        <v>0.58439191340290131</v>
      </c>
      <c r="G188" s="82">
        <v>0.53141998339170859</v>
      </c>
      <c r="H188" s="83">
        <v>0.77125468118844243</v>
      </c>
      <c r="I188" s="73"/>
      <c r="J188" s="74"/>
      <c r="K188" s="75"/>
    </row>
    <row r="189" spans="1:11" x14ac:dyDescent="0.25">
      <c r="A189" s="80" t="s">
        <v>95</v>
      </c>
      <c r="B189" s="81">
        <v>0.7655233837156783</v>
      </c>
      <c r="C189" s="82">
        <v>1.0043142307994155</v>
      </c>
      <c r="D189" s="82">
        <v>0.92050898143028481</v>
      </c>
      <c r="E189" s="82">
        <v>0.83461906061938473</v>
      </c>
      <c r="F189" s="82">
        <v>1.1339854719195268</v>
      </c>
      <c r="G189" s="82">
        <v>1.0214812967832505</v>
      </c>
      <c r="H189" s="83">
        <v>0.74281783701830906</v>
      </c>
      <c r="I189" s="73"/>
      <c r="J189" s="74"/>
      <c r="K189" s="75"/>
    </row>
    <row r="190" spans="1:11" x14ac:dyDescent="0.25">
      <c r="A190" s="80" t="s">
        <v>459</v>
      </c>
      <c r="B190" s="81">
        <v>0.47258704553202074</v>
      </c>
      <c r="C190" s="82">
        <v>0.66716773436278132</v>
      </c>
      <c r="D190" s="82">
        <v>0.76756245992617322</v>
      </c>
      <c r="E190" s="82">
        <v>0.83613205730075291</v>
      </c>
      <c r="F190" s="82">
        <v>0.8368827381063535</v>
      </c>
      <c r="G190" s="82">
        <v>0.87389254731053434</v>
      </c>
      <c r="H190" s="83">
        <v>0.84582129421716101</v>
      </c>
      <c r="I190" s="73"/>
      <c r="J190" s="74"/>
      <c r="K190" s="75"/>
    </row>
    <row r="191" spans="1:11" x14ac:dyDescent="0.25">
      <c r="A191" s="80" t="s">
        <v>585</v>
      </c>
      <c r="B191" s="81"/>
      <c r="C191" s="82"/>
      <c r="D191" s="82"/>
      <c r="E191" s="82"/>
      <c r="F191" s="82"/>
      <c r="G191" s="82"/>
      <c r="H191" s="83"/>
      <c r="I191" s="73"/>
      <c r="J191" s="74"/>
      <c r="K191" s="75"/>
    </row>
    <row r="192" spans="1:11" x14ac:dyDescent="0.25">
      <c r="A192" s="80" t="s">
        <v>96</v>
      </c>
      <c r="B192" s="81">
        <v>0.58706998918860032</v>
      </c>
      <c r="C192" s="82">
        <v>0.85048132673490173</v>
      </c>
      <c r="D192" s="82">
        <v>0.73594978297956193</v>
      </c>
      <c r="E192" s="82">
        <v>0.52290149681206766</v>
      </c>
      <c r="F192" s="82">
        <v>0.95767286522154704</v>
      </c>
      <c r="G192" s="82">
        <v>0.97107465938953785</v>
      </c>
      <c r="H192" s="83">
        <v>0.92972195038566652</v>
      </c>
      <c r="I192" s="73"/>
      <c r="J192" s="74"/>
      <c r="K192" s="75"/>
    </row>
    <row r="193" spans="1:11" x14ac:dyDescent="0.25">
      <c r="A193" s="80" t="s">
        <v>460</v>
      </c>
      <c r="B193" s="81">
        <v>0.61198517519469764</v>
      </c>
      <c r="C193" s="82">
        <v>0.82943772837796181</v>
      </c>
      <c r="D193" s="82">
        <v>0.78585272432231656</v>
      </c>
      <c r="E193" s="82">
        <v>0.41973772131988824</v>
      </c>
      <c r="F193" s="82">
        <v>0.98846908057861982</v>
      </c>
      <c r="G193" s="82">
        <v>0.68579096926191507</v>
      </c>
      <c r="H193" s="83">
        <v>0.98728216092681709</v>
      </c>
      <c r="I193" s="73"/>
      <c r="J193" s="74"/>
      <c r="K193" s="75"/>
    </row>
    <row r="194" spans="1:11" x14ac:dyDescent="0.25">
      <c r="A194" s="80" t="s">
        <v>461</v>
      </c>
      <c r="B194" s="81">
        <v>0.1833704591113991</v>
      </c>
      <c r="C194" s="82">
        <v>0.31929524041152035</v>
      </c>
      <c r="D194" s="82">
        <v>0.68859308706988875</v>
      </c>
      <c r="E194" s="82">
        <v>0.35406896950288536</v>
      </c>
      <c r="F194" s="82">
        <v>0.39899117288977209</v>
      </c>
      <c r="G194" s="82">
        <v>0.49745782305064384</v>
      </c>
      <c r="H194" s="83">
        <v>0.38036780927106639</v>
      </c>
      <c r="I194" s="73"/>
      <c r="J194" s="74"/>
      <c r="K194" s="75"/>
    </row>
    <row r="195" spans="1:11" x14ac:dyDescent="0.25">
      <c r="A195" s="80" t="s">
        <v>462</v>
      </c>
      <c r="B195" s="81"/>
      <c r="C195" s="82"/>
      <c r="D195" s="82"/>
      <c r="E195" s="82"/>
      <c r="F195" s="82"/>
      <c r="G195" s="82"/>
      <c r="H195" s="83"/>
      <c r="I195" s="73"/>
      <c r="J195" s="74"/>
      <c r="K195" s="75"/>
    </row>
    <row r="196" spans="1:11" x14ac:dyDescent="0.25">
      <c r="A196" s="80" t="s">
        <v>463</v>
      </c>
      <c r="B196" s="81">
        <v>0.75463657719220312</v>
      </c>
      <c r="C196" s="82">
        <v>0.89754614973776747</v>
      </c>
      <c r="D196" s="82">
        <v>1.0601920923716008</v>
      </c>
      <c r="E196" s="82">
        <v>1.0825928471624375</v>
      </c>
      <c r="F196" s="82">
        <v>1.3422315204708368</v>
      </c>
      <c r="G196" s="82">
        <v>1.1795615518257003</v>
      </c>
      <c r="H196" s="83">
        <v>1.2606015879874035</v>
      </c>
      <c r="I196" s="73"/>
      <c r="J196" s="74"/>
      <c r="K196" s="75"/>
    </row>
    <row r="197" spans="1:11" x14ac:dyDescent="0.25">
      <c r="A197" s="80" t="s">
        <v>464</v>
      </c>
      <c r="B197" s="81">
        <v>0.54546447470943726</v>
      </c>
      <c r="C197" s="82">
        <v>0.75890258783347475</v>
      </c>
      <c r="D197" s="82">
        <v>0.61171052566653794</v>
      </c>
      <c r="E197" s="82">
        <v>0.31485950461521212</v>
      </c>
      <c r="F197" s="82">
        <v>0.84893653376765021</v>
      </c>
      <c r="G197" s="82">
        <v>0.37530669470383016</v>
      </c>
      <c r="H197" s="83">
        <v>1.0151128143402384</v>
      </c>
      <c r="I197" s="73"/>
      <c r="J197" s="74"/>
      <c r="K197" s="75"/>
    </row>
    <row r="198" spans="1:11" x14ac:dyDescent="0.25">
      <c r="A198" s="80" t="s">
        <v>465</v>
      </c>
      <c r="B198" s="81">
        <v>0.421015954994923</v>
      </c>
      <c r="C198" s="82">
        <v>0.52944344772794738</v>
      </c>
      <c r="D198" s="82">
        <v>0.46214380543751227</v>
      </c>
      <c r="E198" s="82">
        <v>0.14778790156220165</v>
      </c>
      <c r="F198" s="82">
        <v>0.71021145567860955</v>
      </c>
      <c r="G198" s="82">
        <v>0.21604039488318835</v>
      </c>
      <c r="H198" s="83">
        <v>0.73751030229610259</v>
      </c>
      <c r="I198" s="73"/>
      <c r="J198" s="74"/>
      <c r="K198" s="75"/>
    </row>
    <row r="199" spans="1:11" x14ac:dyDescent="0.25">
      <c r="A199" s="80" t="s">
        <v>466</v>
      </c>
      <c r="B199" s="81">
        <v>0.63643115086955637</v>
      </c>
      <c r="C199" s="82">
        <v>0.80886035077633067</v>
      </c>
      <c r="D199" s="82">
        <v>0.88812051375980938</v>
      </c>
      <c r="E199" s="82">
        <v>0.99432251476169287</v>
      </c>
      <c r="F199" s="82">
        <v>1.0743323451573856</v>
      </c>
      <c r="G199" s="82">
        <v>1.0142361830289013</v>
      </c>
      <c r="H199" s="83">
        <v>0.98544221312530411</v>
      </c>
      <c r="I199" s="73"/>
      <c r="J199" s="74"/>
      <c r="K199" s="75"/>
    </row>
    <row r="200" spans="1:11" x14ac:dyDescent="0.25">
      <c r="A200" s="80" t="s">
        <v>97</v>
      </c>
      <c r="B200" s="81">
        <v>0.54719857455989818</v>
      </c>
      <c r="C200" s="82">
        <v>0.79445598236801052</v>
      </c>
      <c r="D200" s="82">
        <v>0.66560959170543355</v>
      </c>
      <c r="E200" s="82">
        <v>0.5466155882029663</v>
      </c>
      <c r="F200" s="82">
        <v>0.86174476900053021</v>
      </c>
      <c r="G200" s="82">
        <v>0.67792391738054147</v>
      </c>
      <c r="H200" s="83">
        <v>0.50824397413167877</v>
      </c>
      <c r="I200" s="73"/>
      <c r="J200" s="74"/>
      <c r="K200" s="75"/>
    </row>
    <row r="201" spans="1:11" x14ac:dyDescent="0.25">
      <c r="A201" s="80" t="s">
        <v>98</v>
      </c>
      <c r="B201" s="81">
        <v>0.66011367189192072</v>
      </c>
      <c r="C201" s="82">
        <v>0.86491393994814803</v>
      </c>
      <c r="D201" s="82">
        <v>0.83151201012721854</v>
      </c>
      <c r="E201" s="82">
        <v>0.70296382993341322</v>
      </c>
      <c r="F201" s="82">
        <v>1.0549706340516147</v>
      </c>
      <c r="G201" s="82">
        <v>0.93409388489901746</v>
      </c>
      <c r="H201" s="83">
        <v>0.75011639897248683</v>
      </c>
      <c r="I201" s="73"/>
      <c r="J201" s="74"/>
      <c r="K201" s="75"/>
    </row>
    <row r="202" spans="1:11" x14ac:dyDescent="0.25">
      <c r="A202" s="80" t="s">
        <v>99</v>
      </c>
      <c r="B202" s="81"/>
      <c r="C202" s="82"/>
      <c r="D202" s="82"/>
      <c r="E202" s="82"/>
      <c r="F202" s="82"/>
      <c r="G202" s="82"/>
      <c r="H202" s="83"/>
      <c r="I202" s="73"/>
      <c r="J202" s="74"/>
      <c r="K202" s="75"/>
    </row>
    <row r="203" spans="1:11" x14ac:dyDescent="0.25">
      <c r="A203" s="80" t="s">
        <v>301</v>
      </c>
      <c r="B203" s="81">
        <v>0.57449243720790855</v>
      </c>
      <c r="C203" s="82">
        <v>0.72305295820552895</v>
      </c>
      <c r="D203" s="82">
        <v>0.82764669741664942</v>
      </c>
      <c r="E203" s="82">
        <v>0.42009202708484716</v>
      </c>
      <c r="F203" s="82">
        <v>0.95833207630154293</v>
      </c>
      <c r="G203" s="82">
        <v>0.63127537514299692</v>
      </c>
      <c r="H203" s="83">
        <v>0.82714754469735385</v>
      </c>
      <c r="I203" s="73"/>
      <c r="J203" s="74"/>
      <c r="K203" s="75"/>
    </row>
    <row r="204" spans="1:11" x14ac:dyDescent="0.25">
      <c r="A204" s="80" t="s">
        <v>467</v>
      </c>
      <c r="B204" s="81">
        <v>0.36329043870867672</v>
      </c>
      <c r="C204" s="82">
        <v>0.51934243979039696</v>
      </c>
      <c r="D204" s="82">
        <v>0.66849286877331393</v>
      </c>
      <c r="E204" s="82">
        <v>0.1677757189240002</v>
      </c>
      <c r="F204" s="82">
        <v>0.64475897448148678</v>
      </c>
      <c r="G204" s="82">
        <v>0.49595226897431904</v>
      </c>
      <c r="H204" s="83">
        <v>0.82568065649597733</v>
      </c>
      <c r="I204" s="73"/>
      <c r="J204" s="74"/>
      <c r="K204" s="75"/>
    </row>
    <row r="205" spans="1:11" x14ac:dyDescent="0.25">
      <c r="A205" s="80" t="s">
        <v>468</v>
      </c>
      <c r="B205" s="81">
        <v>0.58615892641841627</v>
      </c>
      <c r="C205" s="82">
        <v>0.81003328814601183</v>
      </c>
      <c r="D205" s="82">
        <v>0.70288787869000535</v>
      </c>
      <c r="E205" s="82">
        <v>0.32430749454010355</v>
      </c>
      <c r="F205" s="82">
        <v>0.9605347520757711</v>
      </c>
      <c r="G205" s="82">
        <v>0.35977645359859362</v>
      </c>
      <c r="H205" s="83">
        <v>1.0348669890379296</v>
      </c>
      <c r="I205" s="73"/>
      <c r="J205" s="74"/>
      <c r="K205" s="75"/>
    </row>
    <row r="206" spans="1:11" x14ac:dyDescent="0.25">
      <c r="A206" s="80" t="s">
        <v>469</v>
      </c>
      <c r="B206" s="81">
        <v>0.68733092438010202</v>
      </c>
      <c r="C206" s="82">
        <v>0.87776761018621885</v>
      </c>
      <c r="D206" s="82">
        <v>0.91947714413932591</v>
      </c>
      <c r="E206" s="82">
        <v>1.0000292371466186</v>
      </c>
      <c r="F206" s="82">
        <v>1.0557935569854437</v>
      </c>
      <c r="G206" s="82">
        <v>1.0372524958040283</v>
      </c>
      <c r="H206" s="83">
        <v>1.1108342457921812</v>
      </c>
      <c r="I206" s="73"/>
      <c r="J206" s="74"/>
      <c r="K206" s="75"/>
    </row>
    <row r="207" spans="1:11" x14ac:dyDescent="0.25">
      <c r="A207" s="80" t="s">
        <v>470</v>
      </c>
      <c r="B207" s="81">
        <v>0.13073510112692258</v>
      </c>
      <c r="C207" s="82">
        <v>0.24878035828149014</v>
      </c>
      <c r="D207" s="82">
        <v>0.44762335357604688</v>
      </c>
      <c r="E207" s="82">
        <v>0.625</v>
      </c>
      <c r="F207" s="82">
        <v>8.9814623902049848E-2</v>
      </c>
      <c r="G207" s="82">
        <v>0.33420303210274244</v>
      </c>
      <c r="H207" s="83">
        <v>0.22612680808195509</v>
      </c>
      <c r="I207" s="73"/>
      <c r="J207" s="74"/>
      <c r="K207" s="75"/>
    </row>
    <row r="208" spans="1:11" x14ac:dyDescent="0.25">
      <c r="A208" s="80" t="s">
        <v>302</v>
      </c>
      <c r="B208" s="81">
        <v>0.62614537900641876</v>
      </c>
      <c r="C208" s="82">
        <v>0.86005849577485227</v>
      </c>
      <c r="D208" s="82">
        <v>1.0094998528617425</v>
      </c>
      <c r="E208" s="82">
        <v>0.60004445496560832</v>
      </c>
      <c r="F208" s="82">
        <v>1.1624901123150484</v>
      </c>
      <c r="G208" s="82">
        <v>0.79347189319788203</v>
      </c>
      <c r="H208" s="83">
        <v>0.40378682826399004</v>
      </c>
      <c r="I208" s="73"/>
      <c r="J208" s="74"/>
      <c r="K208" s="75"/>
    </row>
    <row r="209" spans="1:11" x14ac:dyDescent="0.25">
      <c r="A209" s="80" t="s">
        <v>303</v>
      </c>
      <c r="B209" s="81">
        <v>0.68460481738562307</v>
      </c>
      <c r="C209" s="82">
        <v>0.94849725613772906</v>
      </c>
      <c r="D209" s="82">
        <v>0.85348943602499305</v>
      </c>
      <c r="E209" s="82">
        <v>0.29662001465264481</v>
      </c>
      <c r="F209" s="82">
        <v>0.949122785843591</v>
      </c>
      <c r="G209" s="82">
        <v>0.49133955995256706</v>
      </c>
      <c r="H209" s="83">
        <v>1.2141671654861834</v>
      </c>
      <c r="I209" s="73"/>
      <c r="J209" s="74"/>
      <c r="K209" s="75"/>
    </row>
    <row r="210" spans="1:11" x14ac:dyDescent="0.25">
      <c r="A210" s="80" t="s">
        <v>100</v>
      </c>
      <c r="B210" s="81">
        <v>0.58419004313293343</v>
      </c>
      <c r="C210" s="82">
        <v>0.8097045406249076</v>
      </c>
      <c r="D210" s="82">
        <v>0.85152230474046431</v>
      </c>
      <c r="E210" s="82">
        <v>0.51451292761607337</v>
      </c>
      <c r="F210" s="82">
        <v>0.97670190134795998</v>
      </c>
      <c r="G210" s="82">
        <v>0.77842784655286434</v>
      </c>
      <c r="H210" s="83">
        <v>0.63876382083086725</v>
      </c>
      <c r="I210" s="73"/>
      <c r="J210" s="74"/>
      <c r="K210" s="75"/>
    </row>
    <row r="211" spans="1:11" x14ac:dyDescent="0.25">
      <c r="A211" s="80" t="s">
        <v>101</v>
      </c>
      <c r="B211" s="81">
        <v>0.70829341502392118</v>
      </c>
      <c r="C211" s="82">
        <v>0.93255603493125305</v>
      </c>
      <c r="D211" s="82">
        <v>0.88659443952049055</v>
      </c>
      <c r="E211" s="82">
        <v>0.75809877620964461</v>
      </c>
      <c r="F211" s="82">
        <v>1.0815053584524079</v>
      </c>
      <c r="G211" s="82">
        <v>0.95368367052682912</v>
      </c>
      <c r="H211" s="83">
        <v>0.79094844301640077</v>
      </c>
      <c r="I211" s="73"/>
      <c r="J211" s="74"/>
      <c r="K211" s="75"/>
    </row>
    <row r="212" spans="1:11" x14ac:dyDescent="0.25">
      <c r="A212" s="80" t="s">
        <v>471</v>
      </c>
      <c r="B212" s="81">
        <v>0.52957847358422205</v>
      </c>
      <c r="C212" s="82">
        <v>0.63401069803071242</v>
      </c>
      <c r="D212" s="82">
        <v>0.97388123712885066</v>
      </c>
      <c r="E212" s="82">
        <v>0</v>
      </c>
      <c r="F212" s="82">
        <v>0.67208777424127053</v>
      </c>
      <c r="G212" s="82">
        <v>0.46114396335711849</v>
      </c>
      <c r="H212" s="83">
        <v>0.69137486900101164</v>
      </c>
      <c r="I212" s="73"/>
      <c r="J212" s="74"/>
      <c r="K212" s="75"/>
    </row>
    <row r="213" spans="1:11" x14ac:dyDescent="0.25">
      <c r="A213" s="80" t="s">
        <v>102</v>
      </c>
      <c r="B213" s="81">
        <v>0.65255035544588558</v>
      </c>
      <c r="C213" s="82">
        <v>0.85720421210815256</v>
      </c>
      <c r="D213" s="82">
        <v>0.90675921226739231</v>
      </c>
      <c r="E213" s="82">
        <v>0.65303123425765108</v>
      </c>
      <c r="F213" s="82">
        <v>1.0368236859479265</v>
      </c>
      <c r="G213" s="82">
        <v>1.0100994404921748</v>
      </c>
      <c r="H213" s="83">
        <v>0.89393648476443233</v>
      </c>
      <c r="I213" s="73"/>
      <c r="J213" s="74"/>
      <c r="K213" s="75"/>
    </row>
    <row r="214" spans="1:11" x14ac:dyDescent="0.25">
      <c r="A214" s="80" t="s">
        <v>472</v>
      </c>
      <c r="B214" s="81">
        <v>0.28554572950118456</v>
      </c>
      <c r="C214" s="82">
        <v>0.50855921299124995</v>
      </c>
      <c r="D214" s="82">
        <v>0.63081394765742116</v>
      </c>
      <c r="E214" s="82">
        <v>0.22980683800900906</v>
      </c>
      <c r="F214" s="82">
        <v>0.59050006145693601</v>
      </c>
      <c r="G214" s="82">
        <v>0.17459569271313224</v>
      </c>
      <c r="H214" s="83">
        <v>0.92216346411330707</v>
      </c>
      <c r="I214" s="73"/>
      <c r="J214" s="74"/>
      <c r="K214" s="75"/>
    </row>
    <row r="215" spans="1:11" x14ac:dyDescent="0.25">
      <c r="A215" s="80" t="s">
        <v>473</v>
      </c>
      <c r="B215" s="81">
        <v>0.67180949680694446</v>
      </c>
      <c r="C215" s="82">
        <v>0.93715288958714649</v>
      </c>
      <c r="D215" s="82">
        <v>0.6901621882962341</v>
      </c>
      <c r="E215" s="82">
        <v>0.705156829255843</v>
      </c>
      <c r="F215" s="82">
        <v>0.9482670834414012</v>
      </c>
      <c r="G215" s="82">
        <v>0.96820253761604735</v>
      </c>
      <c r="H215" s="83">
        <v>0.99216003671864283</v>
      </c>
      <c r="I215" s="73"/>
      <c r="J215" s="74"/>
      <c r="K215" s="75"/>
    </row>
    <row r="216" spans="1:11" x14ac:dyDescent="0.25">
      <c r="A216" s="80" t="s">
        <v>474</v>
      </c>
      <c r="B216" s="81">
        <v>0.64643978349255748</v>
      </c>
      <c r="C216" s="82">
        <v>0.85013103003722301</v>
      </c>
      <c r="D216" s="82">
        <v>0.82356266618811602</v>
      </c>
      <c r="E216" s="82">
        <v>0.67766676479529997</v>
      </c>
      <c r="F216" s="82">
        <v>0.94320446105994471</v>
      </c>
      <c r="G216" s="82">
        <v>0.9466578228081437</v>
      </c>
      <c r="H216" s="83">
        <v>0.95580388809857286</v>
      </c>
      <c r="I216" s="73"/>
      <c r="J216" s="74"/>
      <c r="K216" s="75"/>
    </row>
    <row r="217" spans="1:11" x14ac:dyDescent="0.25">
      <c r="A217" s="80" t="s">
        <v>224</v>
      </c>
      <c r="B217" s="81">
        <v>0.29248010060374269</v>
      </c>
      <c r="C217" s="82">
        <v>0.33788614756083968</v>
      </c>
      <c r="D217" s="82">
        <v>0.28926330636307279</v>
      </c>
      <c r="E217" s="82">
        <v>0.23528459261086343</v>
      </c>
      <c r="F217" s="82">
        <v>0.94900724897136668</v>
      </c>
      <c r="G217" s="82">
        <v>0.2346472512789308</v>
      </c>
      <c r="H217" s="83">
        <v>0.35123479077634795</v>
      </c>
      <c r="I217" s="73"/>
      <c r="J217" s="74"/>
      <c r="K217" s="75"/>
    </row>
    <row r="218" spans="1:11" x14ac:dyDescent="0.25">
      <c r="A218" s="80" t="s">
        <v>103</v>
      </c>
      <c r="B218" s="81">
        <v>0.52334373537765666</v>
      </c>
      <c r="C218" s="82">
        <v>0.710284229289742</v>
      </c>
      <c r="D218" s="82">
        <v>0.72389310214262692</v>
      </c>
      <c r="E218" s="82">
        <v>0.62232815830542398</v>
      </c>
      <c r="F218" s="82">
        <v>0.81088829505543225</v>
      </c>
      <c r="G218" s="82">
        <v>0.8378907204761612</v>
      </c>
      <c r="H218" s="83">
        <v>1.0950275087647789</v>
      </c>
      <c r="I218" s="73"/>
      <c r="J218" s="74"/>
      <c r="K218" s="75"/>
    </row>
    <row r="219" spans="1:11" x14ac:dyDescent="0.25">
      <c r="A219" s="80" t="s">
        <v>586</v>
      </c>
      <c r="B219" s="81">
        <v>0.37578604486482931</v>
      </c>
      <c r="C219" s="82">
        <v>0.50628739178150894</v>
      </c>
      <c r="D219" s="82">
        <v>0.63999499196758547</v>
      </c>
      <c r="E219" s="82">
        <v>0.66179243783019359</v>
      </c>
      <c r="F219" s="82">
        <v>0.57729031047134549</v>
      </c>
      <c r="G219" s="82">
        <v>0.73123797382177458</v>
      </c>
      <c r="H219" s="83">
        <v>0.55646779804083035</v>
      </c>
      <c r="I219" s="73"/>
      <c r="J219" s="74"/>
      <c r="K219" s="75"/>
    </row>
    <row r="220" spans="1:11" x14ac:dyDescent="0.25">
      <c r="A220" s="80" t="s">
        <v>475</v>
      </c>
      <c r="B220" s="81">
        <v>0.48252461077130554</v>
      </c>
      <c r="C220" s="82">
        <v>0.63072973609938499</v>
      </c>
      <c r="D220" s="82">
        <v>0.55070863439753692</v>
      </c>
      <c r="E220" s="82">
        <v>1.4735738868478907</v>
      </c>
      <c r="F220" s="82">
        <v>0.72757817449398521</v>
      </c>
      <c r="G220" s="82">
        <v>0.71940948005986127</v>
      </c>
      <c r="H220" s="83">
        <v>0.71414284285428509</v>
      </c>
      <c r="I220" s="73"/>
      <c r="J220" s="74"/>
      <c r="K220" s="75"/>
    </row>
    <row r="221" spans="1:11" x14ac:dyDescent="0.25">
      <c r="A221" s="80" t="s">
        <v>476</v>
      </c>
      <c r="B221" s="81">
        <v>0.51164063018273032</v>
      </c>
      <c r="C221" s="82">
        <v>0.59928977572966946</v>
      </c>
      <c r="D221" s="82">
        <v>0.77845321745414209</v>
      </c>
      <c r="E221" s="82">
        <v>0.39265589956370822</v>
      </c>
      <c r="F221" s="82">
        <v>0.6069284841510979</v>
      </c>
      <c r="G221" s="82">
        <v>0.71722152971663888</v>
      </c>
      <c r="H221" s="83">
        <v>0.68002372672397482</v>
      </c>
      <c r="I221" s="73"/>
      <c r="J221" s="74"/>
      <c r="K221" s="75"/>
    </row>
    <row r="222" spans="1:11" x14ac:dyDescent="0.25">
      <c r="A222" s="80" t="s">
        <v>104</v>
      </c>
      <c r="B222" s="81">
        <v>0.77392154130165602</v>
      </c>
      <c r="C222" s="82">
        <v>0.98329410730598699</v>
      </c>
      <c r="D222" s="82">
        <v>0.9153871347479754</v>
      </c>
      <c r="E222" s="82">
        <v>0.82223882021302019</v>
      </c>
      <c r="F222" s="82">
        <v>1.1167794785650433</v>
      </c>
      <c r="G222" s="82">
        <v>1.1108953906447319</v>
      </c>
      <c r="H222" s="83">
        <v>0.79843976731684585</v>
      </c>
      <c r="I222" s="73"/>
      <c r="J222" s="74"/>
      <c r="K222" s="75"/>
    </row>
    <row r="223" spans="1:11" x14ac:dyDescent="0.25">
      <c r="A223" s="80" t="s">
        <v>587</v>
      </c>
      <c r="B223" s="81">
        <v>0.41394860583877086</v>
      </c>
      <c r="C223" s="82">
        <v>0.51340311512561909</v>
      </c>
      <c r="D223" s="82">
        <v>0.46594311724259546</v>
      </c>
      <c r="E223" s="82">
        <v>0.6834718670899691</v>
      </c>
      <c r="F223" s="82">
        <v>0.58347709230215661</v>
      </c>
      <c r="G223" s="82">
        <v>0.57959964382876983</v>
      </c>
      <c r="H223" s="83">
        <v>0.67732604756693338</v>
      </c>
      <c r="I223" s="73"/>
      <c r="J223" s="74"/>
      <c r="K223" s="75"/>
    </row>
    <row r="224" spans="1:11" x14ac:dyDescent="0.25">
      <c r="A224" s="80" t="s">
        <v>477</v>
      </c>
      <c r="B224" s="81"/>
      <c r="C224" s="82"/>
      <c r="D224" s="82"/>
      <c r="E224" s="82"/>
      <c r="F224" s="82"/>
      <c r="G224" s="82"/>
      <c r="H224" s="83"/>
      <c r="I224" s="73"/>
      <c r="J224" s="74"/>
      <c r="K224" s="75"/>
    </row>
    <row r="225" spans="1:11" x14ac:dyDescent="0.25">
      <c r="A225" s="80" t="s">
        <v>478</v>
      </c>
      <c r="B225" s="81">
        <v>0.50972214653344883</v>
      </c>
      <c r="C225" s="82">
        <v>0.88338190323128174</v>
      </c>
      <c r="D225" s="82">
        <v>0.79395166044944743</v>
      </c>
      <c r="E225" s="82">
        <v>0.11839200423452027</v>
      </c>
      <c r="F225" s="82">
        <v>0.84548931034818153</v>
      </c>
      <c r="G225" s="82">
        <v>0.74063818935849635</v>
      </c>
      <c r="H225" s="83">
        <v>1.0644736571032025</v>
      </c>
      <c r="I225" s="73"/>
      <c r="J225" s="74"/>
      <c r="K225" s="75"/>
    </row>
    <row r="226" spans="1:11" x14ac:dyDescent="0.25">
      <c r="A226" s="80" t="s">
        <v>479</v>
      </c>
      <c r="B226" s="81">
        <v>0.61740590085500935</v>
      </c>
      <c r="C226" s="82">
        <v>0.8801636949676529</v>
      </c>
      <c r="D226" s="82">
        <v>0.71943436613169587</v>
      </c>
      <c r="E226" s="82">
        <v>0.56871290483642956</v>
      </c>
      <c r="F226" s="82">
        <v>0.85811797775423604</v>
      </c>
      <c r="G226" s="82">
        <v>0.61431843488717719</v>
      </c>
      <c r="H226" s="83">
        <v>1.0739509428609757</v>
      </c>
      <c r="I226" s="73"/>
      <c r="J226" s="74"/>
      <c r="K226" s="75"/>
    </row>
    <row r="227" spans="1:11" x14ac:dyDescent="0.25">
      <c r="A227" s="80" t="s">
        <v>105</v>
      </c>
      <c r="B227" s="81">
        <v>0.64140590069744441</v>
      </c>
      <c r="C227" s="82">
        <v>0.85711779945752198</v>
      </c>
      <c r="D227" s="82">
        <v>0.86893658316136069</v>
      </c>
      <c r="E227" s="82">
        <v>0.6306979216533275</v>
      </c>
      <c r="F227" s="82">
        <v>1.0084080210232085</v>
      </c>
      <c r="G227" s="82">
        <v>0.77996378058006421</v>
      </c>
      <c r="H227" s="83">
        <v>0.6020314181816917</v>
      </c>
      <c r="I227" s="73"/>
      <c r="J227" s="74"/>
      <c r="K227" s="75"/>
    </row>
    <row r="228" spans="1:11" x14ac:dyDescent="0.25">
      <c r="A228" s="80" t="s">
        <v>480</v>
      </c>
      <c r="B228" s="84">
        <v>0.66127207118425035</v>
      </c>
      <c r="C228" s="85">
        <v>0.85906396035688593</v>
      </c>
      <c r="D228" s="85">
        <v>0.82644813966076791</v>
      </c>
      <c r="E228" s="82">
        <v>0.47237320826862406</v>
      </c>
      <c r="F228" s="82">
        <v>1.0254254300163332</v>
      </c>
      <c r="G228" s="82">
        <v>0.7720206716077247</v>
      </c>
      <c r="H228" s="83">
        <v>1.0426857184687397</v>
      </c>
      <c r="I228" s="73"/>
      <c r="J228" s="74"/>
      <c r="K228" s="75"/>
    </row>
    <row r="229" spans="1:11" x14ac:dyDescent="0.25">
      <c r="A229" s="80" t="s">
        <v>481</v>
      </c>
      <c r="B229" s="81">
        <v>0.53090558729532122</v>
      </c>
      <c r="C229" s="82">
        <v>0.73924312315825991</v>
      </c>
      <c r="D229" s="82">
        <v>0.75779989365578626</v>
      </c>
      <c r="E229" s="82">
        <v>0.5172442566853318</v>
      </c>
      <c r="F229" s="82">
        <v>0.88485040768410683</v>
      </c>
      <c r="G229" s="82">
        <v>0.62553342498698727</v>
      </c>
      <c r="H229" s="83">
        <v>0.5654815724855845</v>
      </c>
      <c r="I229" s="73"/>
      <c r="J229" s="74"/>
      <c r="K229" s="75"/>
    </row>
    <row r="230" spans="1:11" x14ac:dyDescent="0.25">
      <c r="A230" s="80" t="s">
        <v>225</v>
      </c>
      <c r="B230" s="81">
        <v>0.50848645853489205</v>
      </c>
      <c r="C230" s="82">
        <v>0.74668671938810394</v>
      </c>
      <c r="D230" s="82">
        <v>0.66292334664784458</v>
      </c>
      <c r="E230" s="82">
        <v>0.55643078813749602</v>
      </c>
      <c r="F230" s="82">
        <v>1.0419687041786836</v>
      </c>
      <c r="G230" s="82">
        <v>0.9022519252322857</v>
      </c>
      <c r="H230" s="83">
        <v>0.6021086975961486</v>
      </c>
      <c r="I230" s="73"/>
      <c r="J230" s="74"/>
      <c r="K230" s="75"/>
    </row>
    <row r="231" spans="1:11" x14ac:dyDescent="0.25">
      <c r="A231" s="80" t="s">
        <v>106</v>
      </c>
      <c r="B231" s="81">
        <v>0.64719517863764608</v>
      </c>
      <c r="C231" s="82">
        <v>0.8335178107783564</v>
      </c>
      <c r="D231" s="82">
        <v>0.85550056330122304</v>
      </c>
      <c r="E231" s="82">
        <v>0.76177172571603857</v>
      </c>
      <c r="F231" s="82">
        <v>0.98461693538382755</v>
      </c>
      <c r="G231" s="82">
        <v>1.0595327998833501</v>
      </c>
      <c r="H231" s="83">
        <v>0.67536272753727633</v>
      </c>
      <c r="I231" s="73"/>
      <c r="J231" s="74"/>
      <c r="K231" s="75"/>
    </row>
    <row r="232" spans="1:11" x14ac:dyDescent="0.25">
      <c r="A232" s="80" t="s">
        <v>304</v>
      </c>
      <c r="B232" s="81">
        <v>0.29369586874463072</v>
      </c>
      <c r="C232" s="82">
        <v>0.34817917538567456</v>
      </c>
      <c r="D232" s="82">
        <v>0.72539327234918938</v>
      </c>
      <c r="E232" s="82">
        <v>0.21198888328603566</v>
      </c>
      <c r="F232" s="82">
        <v>0.90281447187625874</v>
      </c>
      <c r="G232" s="82">
        <v>0.63855314123093243</v>
      </c>
      <c r="H232" s="83">
        <v>0.84500944810025935</v>
      </c>
      <c r="I232" s="73"/>
      <c r="J232" s="74"/>
      <c r="K232" s="75"/>
    </row>
    <row r="233" spans="1:11" x14ac:dyDescent="0.25">
      <c r="A233" s="80" t="s">
        <v>107</v>
      </c>
      <c r="B233" s="81">
        <v>0.72955450029991975</v>
      </c>
      <c r="C233" s="82">
        <v>0.93885895093618021</v>
      </c>
      <c r="D233" s="82">
        <v>0.9467785790706531</v>
      </c>
      <c r="E233" s="82">
        <v>0.86360583380122369</v>
      </c>
      <c r="F233" s="82">
        <v>1.1426737189003988</v>
      </c>
      <c r="G233" s="82">
        <v>1.0233003603037729</v>
      </c>
      <c r="H233" s="83">
        <v>0.79511257085088893</v>
      </c>
      <c r="I233" s="73"/>
      <c r="J233" s="74"/>
      <c r="K233" s="75"/>
    </row>
    <row r="234" spans="1:11" x14ac:dyDescent="0.25">
      <c r="A234" s="80" t="s">
        <v>108</v>
      </c>
      <c r="B234" s="81">
        <v>0.68645289314064828</v>
      </c>
      <c r="C234" s="82">
        <v>0.86028375971184967</v>
      </c>
      <c r="D234" s="82">
        <v>0.91172326241794055</v>
      </c>
      <c r="E234" s="82">
        <v>0.80734604319249825</v>
      </c>
      <c r="F234" s="82">
        <v>0.99876742597395007</v>
      </c>
      <c r="G234" s="82">
        <v>1.125338978919491</v>
      </c>
      <c r="H234" s="83">
        <v>0.83773558119665326</v>
      </c>
      <c r="I234" s="73"/>
      <c r="J234" s="74"/>
      <c r="K234" s="75"/>
    </row>
    <row r="235" spans="1:11" x14ac:dyDescent="0.25">
      <c r="A235" s="80" t="s">
        <v>226</v>
      </c>
      <c r="B235" s="81"/>
      <c r="C235" s="82"/>
      <c r="D235" s="82"/>
      <c r="E235" s="82">
        <v>0</v>
      </c>
      <c r="F235" s="82">
        <v>0.92481658413207235</v>
      </c>
      <c r="G235" s="82"/>
      <c r="H235" s="83">
        <v>0.98634727777844666</v>
      </c>
      <c r="I235" s="73"/>
      <c r="J235" s="74"/>
      <c r="K235" s="75"/>
    </row>
    <row r="236" spans="1:11" x14ac:dyDescent="0.25">
      <c r="A236" s="80" t="s">
        <v>109</v>
      </c>
      <c r="B236" s="81">
        <v>0.44547727214752486</v>
      </c>
      <c r="C236" s="82">
        <v>0.33941125496954272</v>
      </c>
      <c r="D236" s="82">
        <v>0.72831998462214376</v>
      </c>
      <c r="E236" s="82">
        <v>0</v>
      </c>
      <c r="F236" s="82">
        <v>1.3364318164425748</v>
      </c>
      <c r="G236" s="82">
        <v>0</v>
      </c>
      <c r="H236" s="83">
        <v>0.33234018715767732</v>
      </c>
      <c r="I236" s="73"/>
      <c r="J236" s="74"/>
      <c r="K236" s="75"/>
    </row>
    <row r="237" spans="1:11" x14ac:dyDescent="0.25">
      <c r="A237" s="80" t="s">
        <v>305</v>
      </c>
      <c r="B237" s="81">
        <v>0.60204911188661736</v>
      </c>
      <c r="C237" s="82">
        <v>0.77765728933207456</v>
      </c>
      <c r="D237" s="82">
        <v>0.77464919072655203</v>
      </c>
      <c r="E237" s="82">
        <v>0.39136715478980555</v>
      </c>
      <c r="F237" s="82">
        <v>0.91127742328868733</v>
      </c>
      <c r="G237" s="82">
        <v>0.5524425865810656</v>
      </c>
      <c r="H237" s="83">
        <v>0.98641356047125439</v>
      </c>
      <c r="I237" s="73"/>
      <c r="J237" s="74"/>
      <c r="K237" s="75"/>
    </row>
    <row r="238" spans="1:11" x14ac:dyDescent="0.25">
      <c r="A238" s="80" t="s">
        <v>482</v>
      </c>
      <c r="B238" s="81">
        <v>0.54156349348650401</v>
      </c>
      <c r="C238" s="82">
        <v>0.72419507615849232</v>
      </c>
      <c r="D238" s="82">
        <v>0.66535559617943718</v>
      </c>
      <c r="E238" s="82">
        <v>0.32137331692829041</v>
      </c>
      <c r="F238" s="82">
        <v>0.92649807287483354</v>
      </c>
      <c r="G238" s="82">
        <v>0.46985176687366437</v>
      </c>
      <c r="H238" s="83">
        <v>0.98397741332079591</v>
      </c>
      <c r="I238" s="73"/>
      <c r="J238" s="74"/>
      <c r="K238" s="75"/>
    </row>
    <row r="239" spans="1:11" x14ac:dyDescent="0.25">
      <c r="A239" s="80" t="s">
        <v>483</v>
      </c>
      <c r="B239" s="81">
        <v>0.48725022775783622</v>
      </c>
      <c r="C239" s="82">
        <v>0.69478286836420144</v>
      </c>
      <c r="D239" s="82">
        <v>0.83251345374994579</v>
      </c>
      <c r="E239" s="82">
        <v>0.68162613480046419</v>
      </c>
      <c r="F239" s="82">
        <v>0.88676730157329775</v>
      </c>
      <c r="G239" s="82">
        <v>0.75073045537564798</v>
      </c>
      <c r="H239" s="83">
        <v>0.36128226302677752</v>
      </c>
      <c r="I239" s="73"/>
      <c r="J239" s="74"/>
      <c r="K239" s="75"/>
    </row>
    <row r="240" spans="1:11" x14ac:dyDescent="0.25">
      <c r="A240" s="80" t="s">
        <v>484</v>
      </c>
      <c r="B240" s="81">
        <v>0.60136894774472427</v>
      </c>
      <c r="C240" s="82">
        <v>0.8126321314942162</v>
      </c>
      <c r="D240" s="82">
        <v>0.82209793596034375</v>
      </c>
      <c r="E240" s="82">
        <v>0.33441428265647921</v>
      </c>
      <c r="F240" s="82">
        <v>0.95393926130052686</v>
      </c>
      <c r="G240" s="82">
        <v>0.66943567869765541</v>
      </c>
      <c r="H240" s="83">
        <v>1.1396283236267943</v>
      </c>
      <c r="I240" s="73"/>
      <c r="J240" s="74"/>
      <c r="K240" s="75"/>
    </row>
    <row r="241" spans="1:11" x14ac:dyDescent="0.25">
      <c r="A241" s="80" t="s">
        <v>485</v>
      </c>
      <c r="B241" s="81">
        <v>0.58042764685650283</v>
      </c>
      <c r="C241" s="82">
        <v>0.79073410741951922</v>
      </c>
      <c r="D241" s="82">
        <v>0.83468268551516756</v>
      </c>
      <c r="E241" s="82">
        <v>0.41095922787429079</v>
      </c>
      <c r="F241" s="82">
        <v>0.94306947971007027</v>
      </c>
      <c r="G241" s="82">
        <v>0.57717110278652339</v>
      </c>
      <c r="H241" s="83">
        <v>1.0546048591978363</v>
      </c>
      <c r="I241" s="73"/>
      <c r="J241" s="74"/>
      <c r="K241" s="75"/>
    </row>
    <row r="242" spans="1:11" x14ac:dyDescent="0.25">
      <c r="A242" s="80" t="s">
        <v>486</v>
      </c>
      <c r="B242" s="81">
        <v>0.55509887341082731</v>
      </c>
      <c r="C242" s="82">
        <v>0.77677611513319145</v>
      </c>
      <c r="D242" s="82">
        <v>0.75168212119329147</v>
      </c>
      <c r="E242" s="82">
        <v>0.40150441545556792</v>
      </c>
      <c r="F242" s="82">
        <v>0.91528791908145624</v>
      </c>
      <c r="G242" s="82">
        <v>0.60641926346327124</v>
      </c>
      <c r="H242" s="83">
        <v>0.97573176877001655</v>
      </c>
      <c r="I242" s="73"/>
      <c r="J242" s="74"/>
      <c r="K242" s="75"/>
    </row>
    <row r="243" spans="1:11" x14ac:dyDescent="0.25">
      <c r="A243" s="80" t="s">
        <v>487</v>
      </c>
      <c r="B243" s="81">
        <v>0.64049434542748784</v>
      </c>
      <c r="C243" s="82">
        <v>0.8790151038751447</v>
      </c>
      <c r="D243" s="82">
        <v>0.86801658634164147</v>
      </c>
      <c r="E243" s="82">
        <v>0.35062042495857837</v>
      </c>
      <c r="F243" s="82">
        <v>1.07698816493658</v>
      </c>
      <c r="G243" s="82">
        <v>0.65121790504794352</v>
      </c>
      <c r="H243" s="83">
        <v>1.0403509125602377</v>
      </c>
      <c r="I243" s="73"/>
      <c r="J243" s="74"/>
      <c r="K243" s="75"/>
    </row>
    <row r="244" spans="1:11" x14ac:dyDescent="0.25">
      <c r="A244" s="80" t="s">
        <v>488</v>
      </c>
      <c r="B244" s="81">
        <v>0.44289999925267964</v>
      </c>
      <c r="C244" s="82">
        <v>0.61082844389236601</v>
      </c>
      <c r="D244" s="82">
        <v>0.65675121936264869</v>
      </c>
      <c r="E244" s="82">
        <v>0.27825071016318131</v>
      </c>
      <c r="F244" s="82">
        <v>0.72439005066182649</v>
      </c>
      <c r="G244" s="82">
        <v>0.34999690915411341</v>
      </c>
      <c r="H244" s="83">
        <v>0.72415562027843416</v>
      </c>
      <c r="I244" s="73"/>
      <c r="J244" s="74"/>
      <c r="K244" s="75"/>
    </row>
    <row r="245" spans="1:11" x14ac:dyDescent="0.25">
      <c r="A245" s="80" t="s">
        <v>489</v>
      </c>
      <c r="B245" s="81">
        <v>0.59355071673766913</v>
      </c>
      <c r="C245" s="82">
        <v>0.83879840911760029</v>
      </c>
      <c r="D245" s="82">
        <v>1.0540147193118887</v>
      </c>
      <c r="E245" s="82">
        <v>0.37921349865409759</v>
      </c>
      <c r="F245" s="82">
        <v>0.92919281839852708</v>
      </c>
      <c r="G245" s="82">
        <v>0.483404869042386</v>
      </c>
      <c r="H245" s="83">
        <v>1.2353352931986079</v>
      </c>
      <c r="I245" s="73"/>
      <c r="J245" s="74"/>
      <c r="K245" s="75"/>
    </row>
    <row r="246" spans="1:11" x14ac:dyDescent="0.25">
      <c r="A246" s="80" t="s">
        <v>227</v>
      </c>
      <c r="B246" s="81">
        <v>0.68157233417116181</v>
      </c>
      <c r="C246" s="82">
        <v>0.90680291037682126</v>
      </c>
      <c r="D246" s="82">
        <v>0.84731622656961081</v>
      </c>
      <c r="E246" s="82">
        <v>0.7120675924087756</v>
      </c>
      <c r="F246" s="82">
        <v>1.0408964090657702</v>
      </c>
      <c r="G246" s="82">
        <v>0.82629968928237629</v>
      </c>
      <c r="H246" s="83">
        <v>0.74504021019996991</v>
      </c>
      <c r="I246" s="73"/>
      <c r="J246" s="74"/>
      <c r="K246" s="75"/>
    </row>
    <row r="247" spans="1:11" x14ac:dyDescent="0.25">
      <c r="A247" s="80" t="s">
        <v>490</v>
      </c>
      <c r="B247" s="81">
        <v>0.71310221496621939</v>
      </c>
      <c r="C247" s="82">
        <v>0.94125285287080152</v>
      </c>
      <c r="D247" s="82">
        <v>0.85221138724733381</v>
      </c>
      <c r="E247" s="82">
        <v>0.63803513465404871</v>
      </c>
      <c r="F247" s="82">
        <v>1.0715184899798509</v>
      </c>
      <c r="G247" s="82">
        <v>0.87254227090066205</v>
      </c>
      <c r="H247" s="83">
        <v>0.5312523675976607</v>
      </c>
      <c r="I247" s="73"/>
      <c r="J247" s="74"/>
      <c r="K247" s="75"/>
    </row>
    <row r="248" spans="1:11" x14ac:dyDescent="0.25">
      <c r="A248" s="80" t="s">
        <v>491</v>
      </c>
      <c r="B248" s="81">
        <v>0.59763337558481722</v>
      </c>
      <c r="C248" s="82">
        <v>0.81776360907963963</v>
      </c>
      <c r="D248" s="82">
        <v>0.78159981538347389</v>
      </c>
      <c r="E248" s="82">
        <v>0.54065307889851233</v>
      </c>
      <c r="F248" s="82">
        <v>0.8509849382212149</v>
      </c>
      <c r="G248" s="82">
        <v>0.68847311621154217</v>
      </c>
      <c r="H248" s="83">
        <v>0.94988804445473052</v>
      </c>
      <c r="I248" s="73"/>
      <c r="J248" s="74"/>
      <c r="K248" s="75"/>
    </row>
    <row r="249" spans="1:11" x14ac:dyDescent="0.25">
      <c r="A249" s="80" t="s">
        <v>492</v>
      </c>
      <c r="B249" s="81">
        <v>0.57783231575948835</v>
      </c>
      <c r="C249" s="82">
        <v>0.77755385475254668</v>
      </c>
      <c r="D249" s="82">
        <v>0.80015911436096931</v>
      </c>
      <c r="E249" s="82">
        <v>0.69915738617798295</v>
      </c>
      <c r="F249" s="82">
        <v>0.89751863669168164</v>
      </c>
      <c r="G249" s="82">
        <v>0.69485800450559332</v>
      </c>
      <c r="H249" s="83">
        <v>0.82558594311559619</v>
      </c>
      <c r="I249" s="73"/>
      <c r="J249" s="74"/>
      <c r="K249" s="75"/>
    </row>
    <row r="250" spans="1:11" x14ac:dyDescent="0.25">
      <c r="A250" s="80" t="s">
        <v>110</v>
      </c>
      <c r="B250" s="81">
        <v>0.71954855632298498</v>
      </c>
      <c r="C250" s="82">
        <v>0.95144777824946736</v>
      </c>
      <c r="D250" s="82">
        <v>0.92590552766745404</v>
      </c>
      <c r="E250" s="82">
        <v>0.77549790122001205</v>
      </c>
      <c r="F250" s="82">
        <v>1.0760210305806024</v>
      </c>
      <c r="G250" s="82">
        <v>1.0305585890086004</v>
      </c>
      <c r="H250" s="83">
        <v>0.7256638892220203</v>
      </c>
      <c r="I250" s="73"/>
      <c r="J250" s="74"/>
      <c r="K250" s="75"/>
    </row>
    <row r="251" spans="1:11" x14ac:dyDescent="0.25">
      <c r="A251" s="80" t="s">
        <v>493</v>
      </c>
      <c r="B251" s="81">
        <v>0.54158208323596291</v>
      </c>
      <c r="C251" s="82">
        <v>0.75073001230698533</v>
      </c>
      <c r="D251" s="82">
        <v>0.85522161456844781</v>
      </c>
      <c r="E251" s="82">
        <v>0.72317508634754857</v>
      </c>
      <c r="F251" s="82">
        <v>0.68310070005529944</v>
      </c>
      <c r="G251" s="82">
        <v>0.70151313365590628</v>
      </c>
      <c r="H251" s="83">
        <v>0.73411387601474576</v>
      </c>
      <c r="I251" s="73"/>
      <c r="J251" s="74"/>
      <c r="K251" s="75"/>
    </row>
    <row r="252" spans="1:11" x14ac:dyDescent="0.25">
      <c r="A252" s="80" t="s">
        <v>111</v>
      </c>
      <c r="B252" s="81">
        <v>0.57154622367618302</v>
      </c>
      <c r="C252" s="82">
        <v>0.80545366774991489</v>
      </c>
      <c r="D252" s="82">
        <v>0.78894040891020845</v>
      </c>
      <c r="E252" s="82">
        <v>0.4976868221389702</v>
      </c>
      <c r="F252" s="82">
        <v>0.95771136326209949</v>
      </c>
      <c r="G252" s="82">
        <v>0.73653211117198725</v>
      </c>
      <c r="H252" s="83">
        <v>0.42371849748323942</v>
      </c>
      <c r="I252" s="73"/>
      <c r="J252" s="74"/>
      <c r="K252" s="75"/>
    </row>
    <row r="253" spans="1:11" x14ac:dyDescent="0.25">
      <c r="A253" s="80" t="s">
        <v>112</v>
      </c>
      <c r="B253" s="81">
        <v>0.63962018663550568</v>
      </c>
      <c r="C253" s="82">
        <v>0.85686563282823403</v>
      </c>
      <c r="D253" s="82">
        <v>0.81732913830725906</v>
      </c>
      <c r="E253" s="82">
        <v>0.61832755149722984</v>
      </c>
      <c r="F253" s="82">
        <v>1.0183799223721561</v>
      </c>
      <c r="G253" s="82">
        <v>0.94123980136929686</v>
      </c>
      <c r="H253" s="83">
        <v>0.8572673203110226</v>
      </c>
      <c r="I253" s="73"/>
      <c r="J253" s="74"/>
      <c r="K253" s="75"/>
    </row>
    <row r="254" spans="1:11" x14ac:dyDescent="0.25">
      <c r="A254" s="80" t="s">
        <v>494</v>
      </c>
      <c r="B254" s="81">
        <v>0.67171441225989748</v>
      </c>
      <c r="C254" s="82">
        <v>0.87207693492891181</v>
      </c>
      <c r="D254" s="82">
        <v>0.78336130942419946</v>
      </c>
      <c r="E254" s="82">
        <v>0.55449408657935484</v>
      </c>
      <c r="F254" s="82">
        <v>0.9975412038173801</v>
      </c>
      <c r="G254" s="82">
        <v>0.65885785738897062</v>
      </c>
      <c r="H254" s="83">
        <v>1.0358937416005687</v>
      </c>
      <c r="I254" s="73"/>
      <c r="J254" s="74"/>
      <c r="K254" s="75"/>
    </row>
    <row r="255" spans="1:11" x14ac:dyDescent="0.25">
      <c r="A255" s="80" t="s">
        <v>495</v>
      </c>
      <c r="B255" s="81">
        <v>0.72355309639683907</v>
      </c>
      <c r="C255" s="82">
        <v>1.0440590429098799</v>
      </c>
      <c r="D255" s="82">
        <v>0.91735463257801841</v>
      </c>
      <c r="E255" s="82">
        <v>0.59466637331724992</v>
      </c>
      <c r="F255" s="82">
        <v>1.0624448293286115</v>
      </c>
      <c r="G255" s="82">
        <v>0.81876236647088485</v>
      </c>
      <c r="H255" s="83">
        <v>0.54952455390215771</v>
      </c>
      <c r="I255" s="73"/>
      <c r="J255" s="74"/>
      <c r="K255" s="75"/>
    </row>
    <row r="256" spans="1:11" x14ac:dyDescent="0.25">
      <c r="A256" s="80" t="s">
        <v>113</v>
      </c>
      <c r="B256" s="81">
        <v>0.71871942800344313</v>
      </c>
      <c r="C256" s="82">
        <v>0.96403223315813313</v>
      </c>
      <c r="D256" s="82">
        <v>0.83570664170350473</v>
      </c>
      <c r="E256" s="82">
        <v>0.74413544797805153</v>
      </c>
      <c r="F256" s="82">
        <v>1.1293317041778437</v>
      </c>
      <c r="G256" s="82">
        <v>0.79763748066722762</v>
      </c>
      <c r="H256" s="83">
        <v>0.57558547070687693</v>
      </c>
      <c r="I256" s="73"/>
      <c r="J256" s="74"/>
      <c r="K256" s="75"/>
    </row>
    <row r="257" spans="1:11" x14ac:dyDescent="0.25">
      <c r="A257" s="80" t="s">
        <v>496</v>
      </c>
      <c r="B257" s="81">
        <v>0.62747067341923735</v>
      </c>
      <c r="C257" s="82">
        <v>0.87520078729376649</v>
      </c>
      <c r="D257" s="82">
        <v>0.6493590698430447</v>
      </c>
      <c r="E257" s="82">
        <v>0.28898446544476741</v>
      </c>
      <c r="F257" s="82">
        <v>0.98320273430915961</v>
      </c>
      <c r="G257" s="82">
        <v>0.43740047873745841</v>
      </c>
      <c r="H257" s="83">
        <v>1.0768097599347317</v>
      </c>
      <c r="I257" s="73"/>
      <c r="J257" s="74"/>
      <c r="K257" s="75"/>
    </row>
    <row r="258" spans="1:11" x14ac:dyDescent="0.25">
      <c r="A258" s="80" t="s">
        <v>497</v>
      </c>
      <c r="B258" s="81">
        <v>0.38160121485588477</v>
      </c>
      <c r="C258" s="82">
        <v>0.55014800579737477</v>
      </c>
      <c r="D258" s="82">
        <v>0.69896770925834528</v>
      </c>
      <c r="E258" s="82">
        <v>0.52498985079174953</v>
      </c>
      <c r="F258" s="82">
        <v>0.71271096622207275</v>
      </c>
      <c r="G258" s="82">
        <v>0.40533836719362254</v>
      </c>
      <c r="H258" s="83">
        <v>1.0701099506844665</v>
      </c>
      <c r="I258" s="73"/>
      <c r="J258" s="74"/>
      <c r="K258" s="75"/>
    </row>
    <row r="259" spans="1:11" x14ac:dyDescent="0.25">
      <c r="A259" s="80" t="s">
        <v>498</v>
      </c>
      <c r="B259" s="81">
        <v>0.62547160277441283</v>
      </c>
      <c r="C259" s="82">
        <v>0.83888457165536379</v>
      </c>
      <c r="D259" s="82">
        <v>0.84432454447535077</v>
      </c>
      <c r="E259" s="82">
        <v>0.61817441330352552</v>
      </c>
      <c r="F259" s="82">
        <v>1.0913101734781188</v>
      </c>
      <c r="G259" s="82">
        <v>0.85581455504775039</v>
      </c>
      <c r="H259" s="83">
        <v>0.80167931610912391</v>
      </c>
      <c r="I259" s="73"/>
      <c r="J259" s="74"/>
      <c r="K259" s="75"/>
    </row>
    <row r="260" spans="1:11" x14ac:dyDescent="0.25">
      <c r="A260" s="80" t="s">
        <v>499</v>
      </c>
      <c r="B260" s="81">
        <v>0.40273966590196614</v>
      </c>
      <c r="C260" s="82">
        <v>0.57921433082598639</v>
      </c>
      <c r="D260" s="82">
        <v>0.52316840126786712</v>
      </c>
      <c r="E260" s="82">
        <v>0.3733567326234386</v>
      </c>
      <c r="F260" s="82">
        <v>0.77299059732603681</v>
      </c>
      <c r="G260" s="82">
        <v>0.55446922181138047</v>
      </c>
      <c r="H260" s="83">
        <v>1.2226328390878489</v>
      </c>
      <c r="I260" s="73"/>
      <c r="J260" s="74"/>
      <c r="K260" s="75"/>
    </row>
    <row r="261" spans="1:11" x14ac:dyDescent="0.25">
      <c r="A261" s="80" t="s">
        <v>228</v>
      </c>
      <c r="B261" s="81">
        <v>0.72519135032329218</v>
      </c>
      <c r="C261" s="82">
        <v>0.96253270545412173</v>
      </c>
      <c r="D261" s="82">
        <v>0.959915642404362</v>
      </c>
      <c r="E261" s="82">
        <v>0.67879247247159358</v>
      </c>
      <c r="F261" s="82">
        <v>1.0676620578773073</v>
      </c>
      <c r="G261" s="82">
        <v>0.86140641485135916</v>
      </c>
      <c r="H261" s="83">
        <v>0.31480241290941668</v>
      </c>
      <c r="I261" s="73"/>
      <c r="J261" s="74"/>
      <c r="K261" s="75"/>
    </row>
    <row r="262" spans="1:11" x14ac:dyDescent="0.25">
      <c r="A262" s="80" t="s">
        <v>500</v>
      </c>
      <c r="B262" s="81">
        <v>0.26870057685088805</v>
      </c>
      <c r="C262" s="82">
        <v>0.19798989873223333</v>
      </c>
      <c r="D262" s="82">
        <v>1.0111626970967629</v>
      </c>
      <c r="E262" s="82">
        <v>0</v>
      </c>
      <c r="F262" s="82">
        <v>0.43133513652379396</v>
      </c>
      <c r="G262" s="82">
        <v>0</v>
      </c>
      <c r="H262" s="83">
        <v>0</v>
      </c>
      <c r="I262" s="73"/>
      <c r="J262" s="74"/>
      <c r="K262" s="75"/>
    </row>
    <row r="263" spans="1:11" x14ac:dyDescent="0.25">
      <c r="A263" s="80" t="s">
        <v>501</v>
      </c>
      <c r="B263" s="81">
        <v>0.75642177228170293</v>
      </c>
      <c r="C263" s="82">
        <v>0.938097034364751</v>
      </c>
      <c r="D263" s="82">
        <v>0.95528814427715536</v>
      </c>
      <c r="E263" s="82">
        <v>0.83546935421675261</v>
      </c>
      <c r="F263" s="82">
        <v>1.1331714181393693</v>
      </c>
      <c r="G263" s="82">
        <v>0.95215318174728114</v>
      </c>
      <c r="H263" s="83">
        <v>0.91984629800243844</v>
      </c>
      <c r="I263" s="73"/>
      <c r="J263" s="74"/>
      <c r="K263" s="75"/>
    </row>
    <row r="264" spans="1:11" x14ac:dyDescent="0.25">
      <c r="A264" s="80" t="s">
        <v>306</v>
      </c>
      <c r="B264" s="81">
        <v>0.49960400809706135</v>
      </c>
      <c r="C264" s="82">
        <v>0.66182614943751894</v>
      </c>
      <c r="D264" s="82">
        <v>0.74585765842062768</v>
      </c>
      <c r="E264" s="82">
        <v>0.31116234437714479</v>
      </c>
      <c r="F264" s="82">
        <v>0.79943037496868841</v>
      </c>
      <c r="G264" s="82">
        <v>0.5150863535324911</v>
      </c>
      <c r="H264" s="83">
        <v>0.83495316486558113</v>
      </c>
      <c r="I264" s="73"/>
      <c r="J264" s="74"/>
      <c r="K264" s="75"/>
    </row>
    <row r="265" spans="1:11" x14ac:dyDescent="0.25">
      <c r="A265" s="80" t="s">
        <v>307</v>
      </c>
      <c r="B265" s="81">
        <v>0.63463044088436293</v>
      </c>
      <c r="C265" s="82">
        <v>0.94299313083294189</v>
      </c>
      <c r="D265" s="82">
        <v>0.99129232432409553</v>
      </c>
      <c r="E265" s="82">
        <v>0.34273999569305613</v>
      </c>
      <c r="F265" s="82">
        <v>1.0029357659380451</v>
      </c>
      <c r="G265" s="82">
        <v>0.73661205089733683</v>
      </c>
      <c r="H265" s="83">
        <v>0.47153849085950084</v>
      </c>
      <c r="I265" s="73"/>
      <c r="J265" s="74"/>
      <c r="K265" s="75"/>
    </row>
    <row r="266" spans="1:11" x14ac:dyDescent="0.25">
      <c r="A266" s="80" t="s">
        <v>229</v>
      </c>
      <c r="B266" s="81">
        <v>0.69922388051876427</v>
      </c>
      <c r="C266" s="82">
        <v>0.93460433508404772</v>
      </c>
      <c r="D266" s="82">
        <v>0.66421619815744992</v>
      </c>
      <c r="E266" s="82">
        <v>0.55176177162936801</v>
      </c>
      <c r="F266" s="82">
        <v>0.99000708840276452</v>
      </c>
      <c r="G266" s="82">
        <v>0.80116543399698603</v>
      </c>
      <c r="H266" s="83">
        <v>0.68659725419905693</v>
      </c>
      <c r="I266" s="73"/>
      <c r="J266" s="74"/>
      <c r="K266" s="75"/>
    </row>
    <row r="267" spans="1:11" x14ac:dyDescent="0.25">
      <c r="A267" s="80" t="s">
        <v>230</v>
      </c>
      <c r="B267" s="81">
        <v>0.46693012043959775</v>
      </c>
      <c r="C267" s="82">
        <v>0.63611049799273511</v>
      </c>
      <c r="D267" s="82">
        <v>0.63187598518766597</v>
      </c>
      <c r="E267" s="82">
        <v>0.52737762820812017</v>
      </c>
      <c r="F267" s="82">
        <v>0.82612943098203062</v>
      </c>
      <c r="G267" s="82">
        <v>0.54709041490225552</v>
      </c>
      <c r="H267" s="83">
        <v>0.66846389062085698</v>
      </c>
      <c r="I267" s="73"/>
      <c r="J267" s="74"/>
      <c r="K267" s="75"/>
    </row>
    <row r="268" spans="1:11" x14ac:dyDescent="0.25">
      <c r="A268" s="80" t="s">
        <v>114</v>
      </c>
      <c r="B268" s="81">
        <v>0.66811134324078991</v>
      </c>
      <c r="C268" s="82">
        <v>0.82161150935450478</v>
      </c>
      <c r="D268" s="82">
        <v>0.75683645587788217</v>
      </c>
      <c r="E268" s="82">
        <v>0.51426762388009939</v>
      </c>
      <c r="F268" s="82">
        <v>0.95111752007952721</v>
      </c>
      <c r="G268" s="82">
        <v>0.7995662449184181</v>
      </c>
      <c r="H268" s="83">
        <v>1.0068136506666299</v>
      </c>
      <c r="I268" s="73"/>
      <c r="J268" s="74"/>
      <c r="K268" s="75"/>
    </row>
    <row r="269" spans="1:11" x14ac:dyDescent="0.25">
      <c r="A269" s="80" t="s">
        <v>502</v>
      </c>
      <c r="B269" s="81">
        <v>0.54743480776763065</v>
      </c>
      <c r="C269" s="82">
        <v>0.76380361549445563</v>
      </c>
      <c r="D269" s="82">
        <v>0.68904772682301207</v>
      </c>
      <c r="E269" s="82">
        <v>0.32211365008275161</v>
      </c>
      <c r="F269" s="82">
        <v>0.90196110907809224</v>
      </c>
      <c r="G269" s="82">
        <v>0.54639359402902887</v>
      </c>
      <c r="H269" s="83">
        <v>0.97073284042717523</v>
      </c>
      <c r="I269" s="73"/>
      <c r="J269" s="74"/>
      <c r="K269" s="75"/>
    </row>
    <row r="270" spans="1:11" x14ac:dyDescent="0.25">
      <c r="A270" s="80" t="s">
        <v>115</v>
      </c>
      <c r="B270" s="81">
        <v>0.67579631100358395</v>
      </c>
      <c r="C270" s="82">
        <v>0.91914240828312532</v>
      </c>
      <c r="D270" s="82">
        <v>0.86005764925559181</v>
      </c>
      <c r="E270" s="82">
        <v>0.63144817756980798</v>
      </c>
      <c r="F270" s="82">
        <v>1.0661568222748887</v>
      </c>
      <c r="G270" s="82">
        <v>0.85596175754600157</v>
      </c>
      <c r="H270" s="83">
        <v>0.65787803509209752</v>
      </c>
      <c r="I270" s="73"/>
      <c r="J270" s="74"/>
      <c r="K270" s="75"/>
    </row>
    <row r="271" spans="1:11" x14ac:dyDescent="0.25">
      <c r="A271" s="80" t="s">
        <v>116</v>
      </c>
      <c r="B271" s="81">
        <v>0.72993101684124406</v>
      </c>
      <c r="C271" s="82">
        <v>0.94718950771677635</v>
      </c>
      <c r="D271" s="82">
        <v>0.92935577112651435</v>
      </c>
      <c r="E271" s="82">
        <v>0.77566933000160954</v>
      </c>
      <c r="F271" s="82">
        <v>1.0889604296793294</v>
      </c>
      <c r="G271" s="82">
        <v>1.0777128268080181</v>
      </c>
      <c r="H271" s="83">
        <v>0.75579965568533758</v>
      </c>
      <c r="I271" s="73"/>
      <c r="J271" s="74"/>
      <c r="K271" s="75"/>
    </row>
    <row r="272" spans="1:11" x14ac:dyDescent="0.25">
      <c r="A272" s="80" t="s">
        <v>117</v>
      </c>
      <c r="B272" s="81">
        <v>0.65146896823918088</v>
      </c>
      <c r="C272" s="82">
        <v>0.88208610064750337</v>
      </c>
      <c r="D272" s="82">
        <v>0.86636975793148274</v>
      </c>
      <c r="E272" s="82">
        <v>0.6775684780344382</v>
      </c>
      <c r="F272" s="82">
        <v>1.0322877031182656</v>
      </c>
      <c r="G272" s="82">
        <v>0.83001190329049712</v>
      </c>
      <c r="H272" s="83">
        <v>0.8011476303366899</v>
      </c>
      <c r="I272" s="73"/>
      <c r="J272" s="74"/>
      <c r="K272" s="75"/>
    </row>
    <row r="273" spans="1:11" x14ac:dyDescent="0.25">
      <c r="A273" s="80" t="s">
        <v>308</v>
      </c>
      <c r="B273" s="81">
        <v>0.60363381190501397</v>
      </c>
      <c r="C273" s="82">
        <v>0.7926641443913065</v>
      </c>
      <c r="D273" s="82">
        <v>0.77907048826667358</v>
      </c>
      <c r="E273" s="82">
        <v>0.72860260759884254</v>
      </c>
      <c r="F273" s="82">
        <v>1.0397870162679148</v>
      </c>
      <c r="G273" s="82">
        <v>0.736611864688136</v>
      </c>
      <c r="H273" s="83">
        <v>0.62763270363769519</v>
      </c>
      <c r="I273" s="73"/>
      <c r="J273" s="74"/>
      <c r="K273" s="75"/>
    </row>
    <row r="274" spans="1:11" x14ac:dyDescent="0.25">
      <c r="A274" s="80" t="s">
        <v>231</v>
      </c>
      <c r="B274" s="81">
        <v>0.43397605457771954</v>
      </c>
      <c r="C274" s="82">
        <v>0.64387974892694377</v>
      </c>
      <c r="D274" s="82">
        <v>0.85234891837024973</v>
      </c>
      <c r="E274" s="82">
        <v>0.32649169783111287</v>
      </c>
      <c r="F274" s="82">
        <v>0.98741628463296116</v>
      </c>
      <c r="G274" s="82">
        <v>0.39245850563713675</v>
      </c>
      <c r="H274" s="83">
        <v>7.164039868010505E-2</v>
      </c>
      <c r="I274" s="73"/>
      <c r="J274" s="74"/>
      <c r="K274" s="75"/>
    </row>
    <row r="275" spans="1:11" x14ac:dyDescent="0.25">
      <c r="A275" s="80" t="s">
        <v>503</v>
      </c>
      <c r="B275" s="81">
        <v>0.55685972526587735</v>
      </c>
      <c r="C275" s="82">
        <v>0.89900299043528997</v>
      </c>
      <c r="D275" s="82">
        <v>0.9797265713398674</v>
      </c>
      <c r="E275" s="82">
        <v>0.2837578235317203</v>
      </c>
      <c r="F275" s="82">
        <v>1.0443529305164327</v>
      </c>
      <c r="G275" s="82">
        <v>0.37204981225896672</v>
      </c>
      <c r="H275" s="83">
        <v>0</v>
      </c>
      <c r="I275" s="73"/>
      <c r="J275" s="74"/>
      <c r="K275" s="75"/>
    </row>
    <row r="276" spans="1:11" x14ac:dyDescent="0.25">
      <c r="A276" s="80" t="s">
        <v>504</v>
      </c>
      <c r="B276" s="81">
        <v>0.30086520760982938</v>
      </c>
      <c r="C276" s="82">
        <v>0.42874764775395036</v>
      </c>
      <c r="D276" s="82">
        <v>0.41964397148288979</v>
      </c>
      <c r="E276" s="82">
        <v>0.49802663724038521</v>
      </c>
      <c r="F276" s="82">
        <v>0.54516451043179937</v>
      </c>
      <c r="G276" s="82">
        <v>0.59261465186397877</v>
      </c>
      <c r="H276" s="83">
        <v>0.70453002802327269</v>
      </c>
      <c r="I276" s="73"/>
      <c r="J276" s="74"/>
      <c r="K276" s="75"/>
    </row>
    <row r="277" spans="1:11" x14ac:dyDescent="0.25">
      <c r="A277" s="80" t="s">
        <v>118</v>
      </c>
      <c r="B277" s="81">
        <v>0.6006432787786472</v>
      </c>
      <c r="C277" s="82">
        <v>0.85961055250296192</v>
      </c>
      <c r="D277" s="82">
        <v>0.87150352964870104</v>
      </c>
      <c r="E277" s="82">
        <v>0.7822682417967487</v>
      </c>
      <c r="F277" s="82">
        <v>1.0225407780547735</v>
      </c>
      <c r="G277" s="82">
        <v>0.9666596888461586</v>
      </c>
      <c r="H277" s="83">
        <v>0.75302639756956757</v>
      </c>
      <c r="I277" s="73"/>
      <c r="J277" s="74"/>
      <c r="K277" s="75"/>
    </row>
    <row r="278" spans="1:11" x14ac:dyDescent="0.25">
      <c r="A278" s="80" t="s">
        <v>119</v>
      </c>
      <c r="B278" s="81">
        <v>0.59486771701096441</v>
      </c>
      <c r="C278" s="82">
        <v>0.81970611416736727</v>
      </c>
      <c r="D278" s="82">
        <v>0.83815570496734138</v>
      </c>
      <c r="E278" s="82">
        <v>0.7414409741934066</v>
      </c>
      <c r="F278" s="82">
        <v>0.99644560329150567</v>
      </c>
      <c r="G278" s="82">
        <v>0.89830703348614749</v>
      </c>
      <c r="H278" s="83">
        <v>0.74810026194912282</v>
      </c>
      <c r="I278" s="73"/>
      <c r="J278" s="74"/>
      <c r="K278" s="75"/>
    </row>
    <row r="279" spans="1:11" x14ac:dyDescent="0.25">
      <c r="A279" s="80" t="s">
        <v>505</v>
      </c>
      <c r="B279" s="81">
        <v>0.41353245448101278</v>
      </c>
      <c r="C279" s="82">
        <v>0.50951774584731913</v>
      </c>
      <c r="D279" s="82">
        <v>0.77434918910441597</v>
      </c>
      <c r="E279" s="82">
        <v>0.24459280656969662</v>
      </c>
      <c r="F279" s="82">
        <v>1.1663272400013773</v>
      </c>
      <c r="G279" s="82">
        <v>1.0038132424116679</v>
      </c>
      <c r="H279" s="83">
        <v>0.65911070623752055</v>
      </c>
      <c r="I279" s="73"/>
      <c r="J279" s="74"/>
      <c r="K279" s="75"/>
    </row>
    <row r="280" spans="1:11" x14ac:dyDescent="0.25">
      <c r="A280" s="80" t="s">
        <v>506</v>
      </c>
      <c r="B280" s="81">
        <v>0.45697940840262907</v>
      </c>
      <c r="C280" s="82">
        <v>0.64392899921138036</v>
      </c>
      <c r="D280" s="82">
        <v>0.56101180867380918</v>
      </c>
      <c r="E280" s="82">
        <v>0.31120537327491582</v>
      </c>
      <c r="F280" s="82">
        <v>0.78585442518945703</v>
      </c>
      <c r="G280" s="82">
        <v>0.41382554974732838</v>
      </c>
      <c r="H280" s="83">
        <v>1.0362791219573282</v>
      </c>
      <c r="I280" s="73"/>
      <c r="J280" s="74"/>
      <c r="K280" s="75"/>
    </row>
    <row r="281" spans="1:11" x14ac:dyDescent="0.25">
      <c r="A281" s="80" t="s">
        <v>507</v>
      </c>
      <c r="B281" s="81"/>
      <c r="C281" s="82"/>
      <c r="D281" s="82"/>
      <c r="E281" s="82"/>
      <c r="F281" s="82"/>
      <c r="G281" s="82"/>
      <c r="H281" s="83"/>
      <c r="I281" s="73"/>
      <c r="J281" s="74"/>
      <c r="K281" s="75"/>
    </row>
    <row r="282" spans="1:11" x14ac:dyDescent="0.25">
      <c r="A282" s="80" t="s">
        <v>232</v>
      </c>
      <c r="B282" s="81">
        <v>0.69075700205838808</v>
      </c>
      <c r="C282" s="82">
        <v>0.89025446597273361</v>
      </c>
      <c r="D282" s="82">
        <v>0.86837083541619375</v>
      </c>
      <c r="E282" s="82">
        <v>0.98710695562536233</v>
      </c>
      <c r="F282" s="82">
        <v>1.1455556272112941</v>
      </c>
      <c r="G282" s="82">
        <v>1.0245100671343228</v>
      </c>
      <c r="H282" s="83">
        <v>1.1249657008167779</v>
      </c>
      <c r="I282" s="73"/>
      <c r="J282" s="74"/>
      <c r="K282" s="75"/>
    </row>
    <row r="283" spans="1:11" x14ac:dyDescent="0.25">
      <c r="A283" s="80" t="s">
        <v>508</v>
      </c>
      <c r="B283" s="81">
        <v>0.72382114798033204</v>
      </c>
      <c r="C283" s="82">
        <v>1.0054729525204926</v>
      </c>
      <c r="D283" s="82">
        <v>0.71251562513223932</v>
      </c>
      <c r="E283" s="82">
        <v>0.76776646043117325</v>
      </c>
      <c r="F283" s="82">
        <v>1.1516169478973401</v>
      </c>
      <c r="G283" s="82">
        <v>0.73796478681443411</v>
      </c>
      <c r="H283" s="83">
        <v>0.87303400397293973</v>
      </c>
      <c r="I283" s="73"/>
      <c r="J283" s="74"/>
      <c r="K283" s="75"/>
    </row>
    <row r="284" spans="1:11" x14ac:dyDescent="0.25">
      <c r="A284" s="80" t="s">
        <v>120</v>
      </c>
      <c r="B284" s="81">
        <v>0.58126678068756832</v>
      </c>
      <c r="C284" s="82">
        <v>0.8896481646459915</v>
      </c>
      <c r="D284" s="82">
        <v>1.0800376810267049</v>
      </c>
      <c r="E284" s="82">
        <v>0.65850470454985388</v>
      </c>
      <c r="F284" s="82">
        <v>1.2803939593856222</v>
      </c>
      <c r="G284" s="82">
        <v>0.80281650507006608</v>
      </c>
      <c r="H284" s="83">
        <v>0.60727017034355679</v>
      </c>
      <c r="I284" s="73"/>
      <c r="J284" s="74"/>
      <c r="K284" s="75"/>
    </row>
    <row r="285" spans="1:11" x14ac:dyDescent="0.25">
      <c r="A285" s="80" t="s">
        <v>309</v>
      </c>
      <c r="B285" s="81">
        <v>0.58950479506275399</v>
      </c>
      <c r="C285" s="82">
        <v>0.74268668403189941</v>
      </c>
      <c r="D285" s="82">
        <v>0.90976804341577688</v>
      </c>
      <c r="E285" s="82">
        <v>0.54042695392138485</v>
      </c>
      <c r="F285" s="82">
        <v>1.0260609038920874</v>
      </c>
      <c r="G285" s="82">
        <v>0.93008879199606587</v>
      </c>
      <c r="H285" s="83">
        <v>0.790520329672739</v>
      </c>
      <c r="I285" s="73"/>
      <c r="J285" s="74"/>
      <c r="K285" s="75"/>
    </row>
    <row r="286" spans="1:11" x14ac:dyDescent="0.25">
      <c r="A286" s="80" t="s">
        <v>310</v>
      </c>
      <c r="B286" s="81">
        <v>0.3420243815523884</v>
      </c>
      <c r="C286" s="82">
        <v>0.47400180865774871</v>
      </c>
      <c r="D286" s="82">
        <v>0.47434559006195448</v>
      </c>
      <c r="E286" s="82">
        <v>0.29293098048101829</v>
      </c>
      <c r="F286" s="82">
        <v>0.57565997035181349</v>
      </c>
      <c r="G286" s="82">
        <v>0.56374122276769112</v>
      </c>
      <c r="H286" s="83">
        <v>0.55703783819358721</v>
      </c>
      <c r="I286" s="73"/>
      <c r="J286" s="74"/>
      <c r="K286" s="75"/>
    </row>
    <row r="287" spans="1:11" x14ac:dyDescent="0.25">
      <c r="A287" s="80" t="s">
        <v>509</v>
      </c>
      <c r="B287" s="81">
        <v>0.59946431538267986</v>
      </c>
      <c r="C287" s="82">
        <v>0.81771931587042446</v>
      </c>
      <c r="D287" s="82">
        <v>0.7693266303962899</v>
      </c>
      <c r="E287" s="82">
        <v>0.50998199135216149</v>
      </c>
      <c r="F287" s="82">
        <v>0.99294817516942868</v>
      </c>
      <c r="G287" s="82">
        <v>0.61119205175142255</v>
      </c>
      <c r="H287" s="83">
        <v>1.0111960886169078</v>
      </c>
      <c r="I287" s="73"/>
      <c r="J287" s="74"/>
      <c r="K287" s="75"/>
    </row>
    <row r="288" spans="1:11" x14ac:dyDescent="0.25">
      <c r="A288" s="80" t="s">
        <v>121</v>
      </c>
      <c r="B288" s="81">
        <v>0.74422644121690562</v>
      </c>
      <c r="C288" s="82">
        <v>0.95432524279806052</v>
      </c>
      <c r="D288" s="82">
        <v>0.95072780845863836</v>
      </c>
      <c r="E288" s="82">
        <v>0.7017160910366903</v>
      </c>
      <c r="F288" s="82">
        <v>1.1234473618614471</v>
      </c>
      <c r="G288" s="82">
        <v>0.99297700924140053</v>
      </c>
      <c r="H288" s="83">
        <v>0.76761161403389733</v>
      </c>
      <c r="I288" s="73"/>
      <c r="J288" s="74"/>
      <c r="K288" s="75"/>
    </row>
    <row r="289" spans="1:11" x14ac:dyDescent="0.25">
      <c r="A289" s="80" t="s">
        <v>510</v>
      </c>
      <c r="B289" s="81">
        <v>0.2745077142909742</v>
      </c>
      <c r="C289" s="82">
        <v>0.38268959412321274</v>
      </c>
      <c r="D289" s="82">
        <v>0.50309975084602931</v>
      </c>
      <c r="E289" s="82">
        <v>0.11435315585416227</v>
      </c>
      <c r="F289" s="82">
        <v>0.5368543829452439</v>
      </c>
      <c r="G289" s="82">
        <v>0.13004118528138356</v>
      </c>
      <c r="H289" s="83">
        <v>0.6467689552524184</v>
      </c>
      <c r="I289" s="73"/>
      <c r="J289" s="74"/>
      <c r="K289" s="75"/>
    </row>
    <row r="290" spans="1:11" x14ac:dyDescent="0.25">
      <c r="A290" s="80" t="s">
        <v>511</v>
      </c>
      <c r="B290" s="81">
        <v>0.50142653642240698</v>
      </c>
      <c r="C290" s="82">
        <v>0.65300404724188787</v>
      </c>
      <c r="D290" s="82">
        <v>0.89973541084243724</v>
      </c>
      <c r="E290" s="82">
        <v>0.15874507866387544</v>
      </c>
      <c r="F290" s="82">
        <v>0.49206561699489987</v>
      </c>
      <c r="G290" s="82">
        <v>0</v>
      </c>
      <c r="H290" s="83">
        <v>0.62992062992094489</v>
      </c>
      <c r="I290" s="73"/>
      <c r="J290" s="74"/>
      <c r="K290" s="75"/>
    </row>
    <row r="291" spans="1:11" x14ac:dyDescent="0.25">
      <c r="A291" s="80" t="s">
        <v>122</v>
      </c>
      <c r="B291" s="81">
        <v>0.69726406802385632</v>
      </c>
      <c r="C291" s="82">
        <v>0.92526326620710819</v>
      </c>
      <c r="D291" s="82">
        <v>0.91267139776625372</v>
      </c>
      <c r="E291" s="82">
        <v>0.89535196682908202</v>
      </c>
      <c r="F291" s="82">
        <v>1.0448200152369007</v>
      </c>
      <c r="G291" s="82">
        <v>1.0792814535339446</v>
      </c>
      <c r="H291" s="83">
        <v>0.86646433188528649</v>
      </c>
      <c r="I291" s="73"/>
      <c r="J291" s="74"/>
      <c r="K291" s="75"/>
    </row>
    <row r="292" spans="1:11" x14ac:dyDescent="0.25">
      <c r="A292" s="80" t="s">
        <v>512</v>
      </c>
      <c r="B292" s="81">
        <v>0.64291615349902154</v>
      </c>
      <c r="C292" s="82">
        <v>0.87028059281305625</v>
      </c>
      <c r="D292" s="82">
        <v>0.73521592631567623</v>
      </c>
      <c r="E292" s="82">
        <v>0.42281061547241033</v>
      </c>
      <c r="F292" s="82">
        <v>0.99531387999498377</v>
      </c>
      <c r="G292" s="82">
        <v>0.64522768486827509</v>
      </c>
      <c r="H292" s="83">
        <v>1.0924220095254955</v>
      </c>
      <c r="I292" s="73"/>
      <c r="J292" s="74"/>
      <c r="K292" s="75"/>
    </row>
    <row r="293" spans="1:11" x14ac:dyDescent="0.25">
      <c r="A293" s="80" t="s">
        <v>311</v>
      </c>
      <c r="B293" s="81">
        <v>0.51677431239539029</v>
      </c>
      <c r="C293" s="82">
        <v>0.68746878316471005</v>
      </c>
      <c r="D293" s="82">
        <v>0.73135494624742514</v>
      </c>
      <c r="E293" s="82">
        <v>0.4854942940760778</v>
      </c>
      <c r="F293" s="82">
        <v>0.9138703511568369</v>
      </c>
      <c r="G293" s="82">
        <v>0.72150571832223365</v>
      </c>
      <c r="H293" s="83">
        <v>0.64673875946417003</v>
      </c>
      <c r="I293" s="73"/>
      <c r="J293" s="74"/>
      <c r="K293" s="75"/>
    </row>
    <row r="294" spans="1:11" x14ac:dyDescent="0.25">
      <c r="A294" s="80" t="s">
        <v>513</v>
      </c>
      <c r="B294" s="81">
        <v>0.43711071547783414</v>
      </c>
      <c r="C294" s="82">
        <v>0.66726315597184271</v>
      </c>
      <c r="D294" s="82">
        <v>0.65295017079856699</v>
      </c>
      <c r="E294" s="82">
        <v>0.26971907325052541</v>
      </c>
      <c r="F294" s="82">
        <v>0.6205616117646523</v>
      </c>
      <c r="G294" s="82">
        <v>0.37201574604905596</v>
      </c>
      <c r="H294" s="83">
        <v>1.0109245780467697</v>
      </c>
      <c r="I294" s="73"/>
      <c r="J294" s="74"/>
      <c r="K294" s="75"/>
    </row>
    <row r="295" spans="1:11" x14ac:dyDescent="0.25">
      <c r="A295" s="80" t="s">
        <v>514</v>
      </c>
      <c r="B295" s="81">
        <v>0.63503025151210946</v>
      </c>
      <c r="C295" s="82">
        <v>0.85139211867564002</v>
      </c>
      <c r="D295" s="82">
        <v>0.85179828844963135</v>
      </c>
      <c r="E295" s="82">
        <v>0.65359804084004591</v>
      </c>
      <c r="F295" s="82">
        <v>1.0067065296174809</v>
      </c>
      <c r="G295" s="82">
        <v>0.73111591926914477</v>
      </c>
      <c r="H295" s="83">
        <v>1.0238768542062133</v>
      </c>
      <c r="I295" s="73"/>
      <c r="J295" s="74"/>
      <c r="K295" s="75"/>
    </row>
    <row r="296" spans="1:11" x14ac:dyDescent="0.25">
      <c r="A296" s="80" t="s">
        <v>515</v>
      </c>
      <c r="B296" s="81">
        <v>0.57603805964002597</v>
      </c>
      <c r="C296" s="82">
        <v>0.67608310124448445</v>
      </c>
      <c r="D296" s="82">
        <v>0.75132220312596432</v>
      </c>
      <c r="E296" s="82">
        <v>0.55975996367301672</v>
      </c>
      <c r="F296" s="82">
        <v>0.77669106010627098</v>
      </c>
      <c r="G296" s="82">
        <v>0.55856581277031914</v>
      </c>
      <c r="H296" s="83">
        <v>0.92179510572101475</v>
      </c>
      <c r="I296" s="73"/>
      <c r="J296" s="74"/>
      <c r="K296" s="75"/>
    </row>
    <row r="297" spans="1:11" x14ac:dyDescent="0.25">
      <c r="A297" s="80" t="s">
        <v>123</v>
      </c>
      <c r="B297" s="81">
        <v>0.69358221263060515</v>
      </c>
      <c r="C297" s="82">
        <v>0.88269362801058426</v>
      </c>
      <c r="D297" s="82">
        <v>0.86878242415284812</v>
      </c>
      <c r="E297" s="82">
        <v>0.75781806593832601</v>
      </c>
      <c r="F297" s="82">
        <v>1.1913241468181905</v>
      </c>
      <c r="G297" s="82">
        <v>0.98462356265975304</v>
      </c>
      <c r="H297" s="83">
        <v>0.77560199920370565</v>
      </c>
      <c r="I297" s="73"/>
      <c r="J297" s="74"/>
      <c r="K297" s="75"/>
    </row>
    <row r="298" spans="1:11" x14ac:dyDescent="0.25">
      <c r="A298" s="80" t="s">
        <v>312</v>
      </c>
      <c r="B298" s="81">
        <v>0.61587922874949352</v>
      </c>
      <c r="C298" s="82">
        <v>0.82618638809659461</v>
      </c>
      <c r="D298" s="82">
        <v>0.78257041999131172</v>
      </c>
      <c r="E298" s="82">
        <v>0.36764472192215669</v>
      </c>
      <c r="F298" s="82">
        <v>0.94822880606748439</v>
      </c>
      <c r="G298" s="82">
        <v>0.50984008967275163</v>
      </c>
      <c r="H298" s="83">
        <v>1.1142990066097846</v>
      </c>
      <c r="I298" s="73"/>
      <c r="J298" s="74"/>
      <c r="K298" s="75"/>
    </row>
    <row r="299" spans="1:11" x14ac:dyDescent="0.25">
      <c r="A299" s="80" t="s">
        <v>516</v>
      </c>
      <c r="B299" s="81">
        <v>0.29824725141443026</v>
      </c>
      <c r="C299" s="82">
        <v>0.36981741143075375</v>
      </c>
      <c r="D299" s="82">
        <v>0.67043792279712622</v>
      </c>
      <c r="E299" s="82">
        <v>0.47960852360649681</v>
      </c>
      <c r="F299" s="82">
        <v>0.51869132435408494</v>
      </c>
      <c r="G299" s="82">
        <v>0.52184247029190989</v>
      </c>
      <c r="H299" s="83">
        <v>0.6099512950064363</v>
      </c>
      <c r="I299" s="73"/>
      <c r="J299" s="74"/>
      <c r="K299" s="75"/>
    </row>
    <row r="300" spans="1:11" x14ac:dyDescent="0.25">
      <c r="A300" s="80" t="s">
        <v>517</v>
      </c>
      <c r="B300" s="81">
        <v>0.62437969217456135</v>
      </c>
      <c r="C300" s="82">
        <v>0.8118702687827245</v>
      </c>
      <c r="D300" s="82">
        <v>0.76209943941427716</v>
      </c>
      <c r="E300" s="82">
        <v>0.31622776601683794</v>
      </c>
      <c r="F300" s="82">
        <v>0.75522255733731303</v>
      </c>
      <c r="G300" s="82">
        <v>0.56943344162811904</v>
      </c>
      <c r="H300" s="83">
        <v>0.52734134001506916</v>
      </c>
      <c r="I300" s="73"/>
      <c r="J300" s="74"/>
      <c r="K300" s="75"/>
    </row>
    <row r="301" spans="1:11" x14ac:dyDescent="0.25">
      <c r="A301" s="80" t="s">
        <v>518</v>
      </c>
      <c r="B301" s="81">
        <v>0.56187871989312066</v>
      </c>
      <c r="C301" s="82">
        <v>0.74049392959899851</v>
      </c>
      <c r="D301" s="82">
        <v>0.77850377911539248</v>
      </c>
      <c r="E301" s="82">
        <v>0.31426532687972436</v>
      </c>
      <c r="F301" s="82">
        <v>0.85090999234041576</v>
      </c>
      <c r="G301" s="82">
        <v>0.46947640597526291</v>
      </c>
      <c r="H301" s="83">
        <v>1.0552480263084552</v>
      </c>
      <c r="I301" s="73"/>
      <c r="J301" s="74"/>
      <c r="K301" s="75"/>
    </row>
    <row r="302" spans="1:11" x14ac:dyDescent="0.25">
      <c r="A302" s="80" t="s">
        <v>519</v>
      </c>
      <c r="B302" s="81"/>
      <c r="C302" s="82"/>
      <c r="D302" s="82"/>
      <c r="E302" s="82"/>
      <c r="F302" s="82"/>
      <c r="G302" s="82"/>
      <c r="H302" s="83"/>
      <c r="I302" s="73"/>
      <c r="J302" s="74"/>
      <c r="K302" s="75"/>
    </row>
    <row r="303" spans="1:11" x14ac:dyDescent="0.25">
      <c r="A303" s="80" t="s">
        <v>124</v>
      </c>
      <c r="B303" s="81">
        <v>0.50832499267047726</v>
      </c>
      <c r="C303" s="82">
        <v>0.66090227457736028</v>
      </c>
      <c r="D303" s="82">
        <v>0.66690128324518061</v>
      </c>
      <c r="E303" s="82">
        <v>0.57935111240613635</v>
      </c>
      <c r="F303" s="82">
        <v>0.85549019393256354</v>
      </c>
      <c r="G303" s="82">
        <v>0.80218737071460611</v>
      </c>
      <c r="H303" s="83">
        <v>1.0218537073907623</v>
      </c>
      <c r="I303" s="73"/>
      <c r="J303" s="74"/>
      <c r="K303" s="75"/>
    </row>
    <row r="304" spans="1:11" x14ac:dyDescent="0.25">
      <c r="A304" s="80" t="s">
        <v>520</v>
      </c>
      <c r="B304" s="81">
        <v>0.83473215930487421</v>
      </c>
      <c r="C304" s="82">
        <v>1.1696070473288411</v>
      </c>
      <c r="D304" s="82">
        <v>1.1879349571275319</v>
      </c>
      <c r="E304" s="82">
        <v>0.34973661364622832</v>
      </c>
      <c r="F304" s="82">
        <v>0.88159397175484511</v>
      </c>
      <c r="G304" s="82">
        <v>0.67377440885135176</v>
      </c>
      <c r="H304" s="83">
        <v>0.93765273085410505</v>
      </c>
      <c r="I304" s="73"/>
      <c r="J304" s="74"/>
      <c r="K304" s="75"/>
    </row>
    <row r="305" spans="1:11" x14ac:dyDescent="0.25">
      <c r="A305" s="80" t="s">
        <v>521</v>
      </c>
      <c r="B305" s="81">
        <v>0.657447970014859</v>
      </c>
      <c r="C305" s="82">
        <v>0.88635462056644754</v>
      </c>
      <c r="D305" s="82">
        <v>0.86008621718467237</v>
      </c>
      <c r="E305" s="82">
        <v>0.55319356729975266</v>
      </c>
      <c r="F305" s="82">
        <v>0.9957864968014567</v>
      </c>
      <c r="G305" s="82">
        <v>0.64409574298974814</v>
      </c>
      <c r="H305" s="83">
        <v>1.0337951159786054</v>
      </c>
      <c r="I305" s="73"/>
      <c r="J305" s="74"/>
      <c r="K305" s="75"/>
    </row>
    <row r="306" spans="1:11" x14ac:dyDescent="0.25">
      <c r="A306" s="80" t="s">
        <v>588</v>
      </c>
      <c r="B306" s="81">
        <v>0.23169792526353911</v>
      </c>
      <c r="C306" s="82">
        <v>0.21204783826836271</v>
      </c>
      <c r="D306" s="82">
        <v>0.34895507283480326</v>
      </c>
      <c r="E306" s="82">
        <v>0</v>
      </c>
      <c r="F306" s="82">
        <v>0.75532396077066544</v>
      </c>
      <c r="G306" s="82">
        <v>0.84136687258633758</v>
      </c>
      <c r="H306" s="83">
        <v>0.32355171810039002</v>
      </c>
      <c r="I306" s="73"/>
      <c r="J306" s="74"/>
      <c r="K306" s="75"/>
    </row>
    <row r="307" spans="1:11" x14ac:dyDescent="0.25">
      <c r="A307" s="80" t="s">
        <v>522</v>
      </c>
      <c r="B307" s="81">
        <v>0.63226084979439434</v>
      </c>
      <c r="C307" s="82">
        <v>0.85649003641709209</v>
      </c>
      <c r="D307" s="82">
        <v>0.90448264808074075</v>
      </c>
      <c r="E307" s="82">
        <v>0.6516322668764406</v>
      </c>
      <c r="F307" s="82">
        <v>1.0187773445663342</v>
      </c>
      <c r="G307" s="82">
        <v>0.72164914920851719</v>
      </c>
      <c r="H307" s="83">
        <v>1.0036435474661163</v>
      </c>
      <c r="I307" s="73"/>
      <c r="J307" s="74"/>
      <c r="K307" s="75"/>
    </row>
    <row r="308" spans="1:11" x14ac:dyDescent="0.25">
      <c r="A308" s="80" t="s">
        <v>523</v>
      </c>
      <c r="B308" s="81">
        <v>0.56430094413845833</v>
      </c>
      <c r="C308" s="82">
        <v>0.74022259824291692</v>
      </c>
      <c r="D308" s="82">
        <v>0.91097749697783426</v>
      </c>
      <c r="E308" s="82">
        <v>0.19969977466186586</v>
      </c>
      <c r="F308" s="82">
        <v>0.87029903139116738</v>
      </c>
      <c r="G308" s="82">
        <v>0.75290769686595715</v>
      </c>
      <c r="H308" s="83">
        <v>0.76715913037200523</v>
      </c>
      <c r="I308" s="73"/>
      <c r="J308" s="74"/>
      <c r="K308" s="75"/>
    </row>
    <row r="309" spans="1:11" x14ac:dyDescent="0.25">
      <c r="A309" s="80" t="s">
        <v>313</v>
      </c>
      <c r="B309" s="81">
        <v>0.42622440260889605</v>
      </c>
      <c r="C309" s="82">
        <v>0.63142613623229227</v>
      </c>
      <c r="D309" s="82">
        <v>0.61223577458211387</v>
      </c>
      <c r="E309" s="82">
        <v>0.51686277331297681</v>
      </c>
      <c r="F309" s="82">
        <v>0.73583981265290166</v>
      </c>
      <c r="G309" s="82">
        <v>0.49804502866177935</v>
      </c>
      <c r="H309" s="83">
        <v>0.50211747034233789</v>
      </c>
      <c r="I309" s="73"/>
      <c r="J309" s="74"/>
      <c r="K309" s="75"/>
    </row>
    <row r="310" spans="1:11" x14ac:dyDescent="0.25">
      <c r="A310" s="80" t="s">
        <v>125</v>
      </c>
      <c r="B310" s="81">
        <v>0.65343080186184965</v>
      </c>
      <c r="C310" s="82">
        <v>0.87513527328367824</v>
      </c>
      <c r="D310" s="82">
        <v>0.86619447969290331</v>
      </c>
      <c r="E310" s="82">
        <v>0.74873089858250907</v>
      </c>
      <c r="F310" s="82">
        <v>1.0126771566945589</v>
      </c>
      <c r="G310" s="82">
        <v>0.95477892560388455</v>
      </c>
      <c r="H310" s="83">
        <v>0.97010982385281908</v>
      </c>
      <c r="I310" s="73"/>
      <c r="J310" s="74"/>
      <c r="K310" s="75"/>
    </row>
    <row r="311" spans="1:11" x14ac:dyDescent="0.25">
      <c r="A311" s="80" t="s">
        <v>314</v>
      </c>
      <c r="B311" s="81">
        <v>0.59549878392010336</v>
      </c>
      <c r="C311" s="82">
        <v>0.76300881985883817</v>
      </c>
      <c r="D311" s="82">
        <v>0.80508788016493815</v>
      </c>
      <c r="E311" s="82">
        <v>0.56877626677924853</v>
      </c>
      <c r="F311" s="82">
        <v>0.92419473424217047</v>
      </c>
      <c r="G311" s="82">
        <v>0.83868954839911392</v>
      </c>
      <c r="H311" s="83">
        <v>0.93507610903806948</v>
      </c>
      <c r="I311" s="73"/>
      <c r="J311" s="74"/>
      <c r="K311" s="75"/>
    </row>
    <row r="312" spans="1:11" x14ac:dyDescent="0.25">
      <c r="A312" s="80" t="s">
        <v>524</v>
      </c>
      <c r="B312" s="81">
        <v>0.28713914551814229</v>
      </c>
      <c r="C312" s="82">
        <v>0.5332371125323313</v>
      </c>
      <c r="D312" s="82">
        <v>0.50417890042758007</v>
      </c>
      <c r="E312" s="82">
        <v>0</v>
      </c>
      <c r="F312" s="82">
        <v>0.38878728831528886</v>
      </c>
      <c r="G312" s="82">
        <v>0.14491376746189441</v>
      </c>
      <c r="H312" s="83">
        <v>1.0470572519632768</v>
      </c>
      <c r="I312" s="73"/>
      <c r="J312" s="74"/>
      <c r="K312" s="75"/>
    </row>
    <row r="313" spans="1:11" x14ac:dyDescent="0.25">
      <c r="A313" s="80" t="s">
        <v>126</v>
      </c>
      <c r="B313" s="81">
        <v>0.72111333215448548</v>
      </c>
      <c r="C313" s="82">
        <v>0.95733903458591463</v>
      </c>
      <c r="D313" s="82">
        <v>0.80682726721401665</v>
      </c>
      <c r="E313" s="82">
        <v>0.89729650542692041</v>
      </c>
      <c r="F313" s="82">
        <v>1.1245744080472473</v>
      </c>
      <c r="G313" s="82">
        <v>0.87271443657411663</v>
      </c>
      <c r="H313" s="83">
        <v>0.82520111161081</v>
      </c>
      <c r="I313" s="73"/>
      <c r="J313" s="74"/>
      <c r="K313" s="75"/>
    </row>
    <row r="314" spans="1:11" x14ac:dyDescent="0.25">
      <c r="A314" s="80" t="s">
        <v>315</v>
      </c>
      <c r="B314" s="81">
        <v>0.4820025636066963</v>
      </c>
      <c r="C314" s="82">
        <v>0.70315337706591285</v>
      </c>
      <c r="D314" s="82">
        <v>0.68835659144986827</v>
      </c>
      <c r="E314" s="82">
        <v>0.20341467817278525</v>
      </c>
      <c r="F314" s="82">
        <v>0.68640835352471274</v>
      </c>
      <c r="G314" s="82">
        <v>0.23648890231760117</v>
      </c>
      <c r="H314" s="83">
        <v>1.0075119577159624</v>
      </c>
      <c r="I314" s="73"/>
      <c r="J314" s="74"/>
      <c r="K314" s="75"/>
    </row>
    <row r="315" spans="1:11" x14ac:dyDescent="0.25">
      <c r="A315" s="80" t="s">
        <v>525</v>
      </c>
      <c r="B315" s="81">
        <v>0.64850362053880428</v>
      </c>
      <c r="C315" s="82">
        <v>0.82986654489176293</v>
      </c>
      <c r="D315" s="82">
        <v>0.89265863816834434</v>
      </c>
      <c r="E315" s="82">
        <v>0.52238447916030439</v>
      </c>
      <c r="F315" s="82">
        <v>1.038687611125378</v>
      </c>
      <c r="G315" s="82">
        <v>0.79830869239043178</v>
      </c>
      <c r="H315" s="83">
        <v>1.0127153935871667</v>
      </c>
      <c r="I315" s="73"/>
      <c r="J315" s="74"/>
      <c r="K315" s="75"/>
    </row>
    <row r="316" spans="1:11" x14ac:dyDescent="0.25">
      <c r="A316" s="80" t="s">
        <v>526</v>
      </c>
      <c r="B316" s="81">
        <v>0.34110733060564363</v>
      </c>
      <c r="C316" s="82">
        <v>0.4847648283193719</v>
      </c>
      <c r="D316" s="82">
        <v>0.5688655317359973</v>
      </c>
      <c r="E316" s="82">
        <v>0.26213280115654519</v>
      </c>
      <c r="F316" s="82">
        <v>0.57577018261758695</v>
      </c>
      <c r="G316" s="82">
        <v>7.2667821247770742E-2</v>
      </c>
      <c r="H316" s="83">
        <v>0.61725941359647907</v>
      </c>
      <c r="I316" s="73"/>
      <c r="J316" s="74"/>
      <c r="K316" s="75"/>
    </row>
    <row r="317" spans="1:11" x14ac:dyDescent="0.25">
      <c r="A317" s="80" t="s">
        <v>316</v>
      </c>
      <c r="B317" s="81">
        <v>0.56695554658223124</v>
      </c>
      <c r="C317" s="82">
        <v>0.78082683905246886</v>
      </c>
      <c r="D317" s="82">
        <v>0.71128220191882241</v>
      </c>
      <c r="E317" s="82">
        <v>0.17149858514250882</v>
      </c>
      <c r="F317" s="82">
        <v>0.97473891563545811</v>
      </c>
      <c r="G317" s="82">
        <v>0.64438144835213262</v>
      </c>
      <c r="H317" s="83">
        <v>1.0733124631223476</v>
      </c>
      <c r="I317" s="73"/>
      <c r="J317" s="74"/>
      <c r="K317" s="75"/>
    </row>
    <row r="318" spans="1:11" x14ac:dyDescent="0.25">
      <c r="A318" s="80" t="s">
        <v>127</v>
      </c>
      <c r="B318" s="81">
        <v>0.73402584614793365</v>
      </c>
      <c r="C318" s="82">
        <v>0.96174169499914863</v>
      </c>
      <c r="D318" s="82">
        <v>0.88410868133142184</v>
      </c>
      <c r="E318" s="82">
        <v>0.82967194582673587</v>
      </c>
      <c r="F318" s="82">
        <v>1.1017461246805493</v>
      </c>
      <c r="G318" s="82">
        <v>1.0385859465316092</v>
      </c>
      <c r="H318" s="83">
        <v>0.886270375727361</v>
      </c>
      <c r="I318" s="73"/>
      <c r="J318" s="74"/>
      <c r="K318" s="75"/>
    </row>
    <row r="319" spans="1:11" x14ac:dyDescent="0.25">
      <c r="A319" s="80" t="s">
        <v>128</v>
      </c>
      <c r="B319" s="81">
        <v>0.60449340642449467</v>
      </c>
      <c r="C319" s="82">
        <v>0.83285633729811603</v>
      </c>
      <c r="D319" s="82">
        <v>0.80805271775522647</v>
      </c>
      <c r="E319" s="82">
        <v>0.69537430570019509</v>
      </c>
      <c r="F319" s="82">
        <v>0.91199373763597413</v>
      </c>
      <c r="G319" s="82">
        <v>0.97676794307447445</v>
      </c>
      <c r="H319" s="83">
        <v>0.61298047088689456</v>
      </c>
      <c r="I319" s="73"/>
      <c r="J319" s="74"/>
      <c r="K319" s="75"/>
    </row>
    <row r="320" spans="1:11" x14ac:dyDescent="0.25">
      <c r="A320" s="80" t="s">
        <v>527</v>
      </c>
      <c r="B320" s="81">
        <v>0.54271633994290769</v>
      </c>
      <c r="C320" s="82">
        <v>0.75088409430279135</v>
      </c>
      <c r="D320" s="82">
        <v>0.82323938008520769</v>
      </c>
      <c r="E320" s="82">
        <v>0.84730492800740931</v>
      </c>
      <c r="F320" s="82">
        <v>1.0759295325319214</v>
      </c>
      <c r="G320" s="82">
        <v>0.60049338688474152</v>
      </c>
      <c r="H320" s="83">
        <v>0.96600419386465519</v>
      </c>
      <c r="I320" s="73"/>
      <c r="J320" s="74"/>
      <c r="K320" s="75"/>
    </row>
    <row r="321" spans="1:11" x14ac:dyDescent="0.25">
      <c r="A321" s="80" t="s">
        <v>528</v>
      </c>
      <c r="B321" s="81">
        <v>0.19429359227725448</v>
      </c>
      <c r="C321" s="82">
        <v>0.16966633922692698</v>
      </c>
      <c r="D321" s="82">
        <v>1.0023123265729101</v>
      </c>
      <c r="E321" s="82">
        <v>0</v>
      </c>
      <c r="F321" s="82">
        <v>0.80531774267469514</v>
      </c>
      <c r="G321" s="82">
        <v>0.35268966528663692</v>
      </c>
      <c r="H321" s="83">
        <v>1.2216505228583174</v>
      </c>
      <c r="I321" s="73"/>
      <c r="J321" s="74"/>
      <c r="K321" s="75"/>
    </row>
    <row r="322" spans="1:11" x14ac:dyDescent="0.25">
      <c r="A322" s="80" t="s">
        <v>529</v>
      </c>
      <c r="B322" s="81">
        <v>0.69580935147119949</v>
      </c>
      <c r="C322" s="82">
        <v>0.77480116294779977</v>
      </c>
      <c r="D322" s="82">
        <v>0.99178679797201319</v>
      </c>
      <c r="E322" s="82">
        <v>0.87333540913105401</v>
      </c>
      <c r="F322" s="82">
        <v>1.0676415501150953</v>
      </c>
      <c r="G322" s="82">
        <v>1.0512578931426564</v>
      </c>
      <c r="H322" s="83">
        <v>0.99398453869157077</v>
      </c>
      <c r="I322" s="73"/>
      <c r="J322" s="74"/>
      <c r="K322" s="75"/>
    </row>
    <row r="323" spans="1:11" x14ac:dyDescent="0.25">
      <c r="A323" s="80" t="s">
        <v>233</v>
      </c>
      <c r="B323" s="81">
        <v>0.58746343982060645</v>
      </c>
      <c r="C323" s="82">
        <v>0.79171995960364694</v>
      </c>
      <c r="D323" s="82">
        <v>0.70870660116956907</v>
      </c>
      <c r="E323" s="82">
        <v>0.45472222512663352</v>
      </c>
      <c r="F323" s="82">
        <v>0.90597449386878426</v>
      </c>
      <c r="G323" s="82">
        <v>0.79462675297249752</v>
      </c>
      <c r="H323" s="83">
        <v>1.1410748653983112</v>
      </c>
      <c r="I323" s="73"/>
      <c r="J323" s="74"/>
      <c r="K323" s="75"/>
    </row>
    <row r="324" spans="1:11" x14ac:dyDescent="0.25">
      <c r="A324" s="80" t="s">
        <v>530</v>
      </c>
      <c r="B324" s="81">
        <v>0.54276145773258444</v>
      </c>
      <c r="C324" s="82">
        <v>0.71247222168072399</v>
      </c>
      <c r="D324" s="82">
        <v>0.23103390804526225</v>
      </c>
      <c r="E324" s="82">
        <v>0</v>
      </c>
      <c r="F324" s="82">
        <v>1.3221447222852221</v>
      </c>
      <c r="G324" s="82">
        <v>0</v>
      </c>
      <c r="H324" s="83">
        <v>0.87195565636485572</v>
      </c>
      <c r="I324" s="73"/>
      <c r="J324" s="74"/>
      <c r="K324" s="75"/>
    </row>
    <row r="325" spans="1:11" x14ac:dyDescent="0.25">
      <c r="A325" s="80" t="s">
        <v>531</v>
      </c>
      <c r="B325" s="81">
        <v>0.60120876649435651</v>
      </c>
      <c r="C325" s="82">
        <v>0.89239426439763225</v>
      </c>
      <c r="D325" s="82">
        <v>0.98450674463211219</v>
      </c>
      <c r="E325" s="82">
        <v>0.4838436282348314</v>
      </c>
      <c r="F325" s="82">
        <v>1.0435299120305048</v>
      </c>
      <c r="G325" s="82">
        <v>0.61867534593958828</v>
      </c>
      <c r="H325" s="83">
        <v>1.134951200421535</v>
      </c>
      <c r="I325" s="73"/>
      <c r="J325" s="74"/>
      <c r="K325" s="75"/>
    </row>
    <row r="326" spans="1:11" x14ac:dyDescent="0.25">
      <c r="A326" s="80" t="s">
        <v>532</v>
      </c>
      <c r="B326" s="81">
        <v>0.30471967746946299</v>
      </c>
      <c r="C326" s="82">
        <v>0.41379063279030792</v>
      </c>
      <c r="D326" s="82">
        <v>0.58782254909239506</v>
      </c>
      <c r="E326" s="82">
        <v>0.12837344413616397</v>
      </c>
      <c r="F326" s="82">
        <v>0.55269594860156068</v>
      </c>
      <c r="G326" s="82">
        <v>0.18177874591560128</v>
      </c>
      <c r="H326" s="83">
        <v>0.88478834796965877</v>
      </c>
      <c r="I326" s="73"/>
      <c r="J326" s="74"/>
      <c r="K326" s="75"/>
    </row>
    <row r="327" spans="1:11" x14ac:dyDescent="0.25">
      <c r="A327" s="80" t="s">
        <v>317</v>
      </c>
      <c r="B327" s="81"/>
      <c r="C327" s="82"/>
      <c r="D327" s="82"/>
      <c r="E327" s="82"/>
      <c r="F327" s="82"/>
      <c r="G327" s="82"/>
      <c r="H327" s="83"/>
      <c r="I327" s="73"/>
      <c r="J327" s="74"/>
      <c r="K327" s="75"/>
    </row>
    <row r="328" spans="1:11" x14ac:dyDescent="0.25">
      <c r="A328" s="80" t="s">
        <v>129</v>
      </c>
      <c r="B328" s="81">
        <v>0.60801369029650354</v>
      </c>
      <c r="C328" s="82">
        <v>0.80392374931277732</v>
      </c>
      <c r="D328" s="82">
        <v>0.86681276999490875</v>
      </c>
      <c r="E328" s="82">
        <v>0.60151793867499204</v>
      </c>
      <c r="F328" s="82">
        <v>1.0461847884311044</v>
      </c>
      <c r="G328" s="82">
        <v>0.89824955020899888</v>
      </c>
      <c r="H328" s="83">
        <v>0.72578596434611253</v>
      </c>
      <c r="I328" s="73"/>
      <c r="J328" s="74"/>
      <c r="K328" s="75"/>
    </row>
    <row r="329" spans="1:11" x14ac:dyDescent="0.25">
      <c r="A329" s="80" t="s">
        <v>318</v>
      </c>
      <c r="B329" s="81"/>
      <c r="C329" s="82"/>
      <c r="D329" s="82"/>
      <c r="E329" s="82"/>
      <c r="F329" s="82"/>
      <c r="G329" s="82"/>
      <c r="H329" s="83"/>
      <c r="I329" s="73"/>
      <c r="J329" s="74"/>
      <c r="K329" s="75"/>
    </row>
    <row r="330" spans="1:11" x14ac:dyDescent="0.25">
      <c r="A330" s="80" t="s">
        <v>533</v>
      </c>
      <c r="B330" s="81">
        <v>0.58291188893835566</v>
      </c>
      <c r="C330" s="82">
        <v>0.79286859053875303</v>
      </c>
      <c r="D330" s="82">
        <v>0.90218416248368194</v>
      </c>
      <c r="E330" s="82">
        <v>0.39534282309769919</v>
      </c>
      <c r="F330" s="82">
        <v>1.0250820472607802</v>
      </c>
      <c r="G330" s="82">
        <v>0.79048047554306622</v>
      </c>
      <c r="H330" s="83">
        <v>0.65015983931434906</v>
      </c>
      <c r="I330" s="73"/>
      <c r="J330" s="74"/>
      <c r="K330" s="75"/>
    </row>
    <row r="331" spans="1:11" x14ac:dyDescent="0.25">
      <c r="A331" s="80" t="s">
        <v>234</v>
      </c>
      <c r="B331" s="81">
        <v>0.58400462525936814</v>
      </c>
      <c r="C331" s="82">
        <v>0.79991956414222531</v>
      </c>
      <c r="D331" s="82">
        <v>0.87919328701195099</v>
      </c>
      <c r="E331" s="82">
        <v>0.71376305674389218</v>
      </c>
      <c r="F331" s="82">
        <v>1.1644258685156033</v>
      </c>
      <c r="G331" s="82">
        <v>0.93464978885204664</v>
      </c>
      <c r="H331" s="83">
        <v>0.70806625387086652</v>
      </c>
      <c r="I331" s="73"/>
      <c r="J331" s="74"/>
      <c r="K331" s="75"/>
    </row>
    <row r="332" spans="1:11" x14ac:dyDescent="0.25">
      <c r="A332" s="80" t="s">
        <v>534</v>
      </c>
      <c r="B332" s="81">
        <v>0.53315243144106095</v>
      </c>
      <c r="C332" s="82">
        <v>0.73871920281393832</v>
      </c>
      <c r="D332" s="82">
        <v>0.92511751915225593</v>
      </c>
      <c r="E332" s="82">
        <v>0.1212435565298214</v>
      </c>
      <c r="F332" s="82">
        <v>0.77397830993021</v>
      </c>
      <c r="G332" s="82">
        <v>0.67675473378246098</v>
      </c>
      <c r="H332" s="83">
        <v>0.96145092375423857</v>
      </c>
      <c r="I332" s="73"/>
      <c r="J332" s="74"/>
      <c r="K332" s="75"/>
    </row>
    <row r="333" spans="1:11" x14ac:dyDescent="0.25">
      <c r="A333" s="80" t="s">
        <v>535</v>
      </c>
      <c r="B333" s="81">
        <v>0.57524274052465529</v>
      </c>
      <c r="C333" s="82">
        <v>0.7263630864335916</v>
      </c>
      <c r="D333" s="82">
        <v>0.96371478689298451</v>
      </c>
      <c r="E333" s="82">
        <v>0.81962360699461123</v>
      </c>
      <c r="F333" s="82">
        <v>0.78006140109204491</v>
      </c>
      <c r="G333" s="82">
        <v>0.47873160264225401</v>
      </c>
      <c r="H333" s="83">
        <v>0.8462317400657674</v>
      </c>
      <c r="I333" s="73"/>
      <c r="J333" s="74"/>
      <c r="K333" s="75"/>
    </row>
    <row r="334" spans="1:11" x14ac:dyDescent="0.25">
      <c r="A334" s="80" t="s">
        <v>130</v>
      </c>
      <c r="B334" s="81">
        <v>0.73277983887452836</v>
      </c>
      <c r="C334" s="82">
        <v>0.95092716641905528</v>
      </c>
      <c r="D334" s="82">
        <v>0.94159790669575005</v>
      </c>
      <c r="E334" s="82">
        <v>0.85090689070275316</v>
      </c>
      <c r="F334" s="82">
        <v>1.0519556277379321</v>
      </c>
      <c r="G334" s="82">
        <v>1.0755170972842594</v>
      </c>
      <c r="H334" s="83">
        <v>1.0269520312318088</v>
      </c>
      <c r="I334" s="73"/>
      <c r="J334" s="74"/>
      <c r="K334" s="75"/>
    </row>
    <row r="335" spans="1:11" x14ac:dyDescent="0.25">
      <c r="A335" s="80" t="s">
        <v>319</v>
      </c>
      <c r="B335" s="81">
        <v>0.51362099230326652</v>
      </c>
      <c r="C335" s="82">
        <v>0.68174171629872826</v>
      </c>
      <c r="D335" s="82">
        <v>0.67666513374475457</v>
      </c>
      <c r="E335" s="82">
        <v>0.4167537681003094</v>
      </c>
      <c r="F335" s="82">
        <v>0.92451405195273506</v>
      </c>
      <c r="G335" s="82">
        <v>0.53438874336222508</v>
      </c>
      <c r="H335" s="83">
        <v>0.83642694762284964</v>
      </c>
      <c r="I335" s="73"/>
      <c r="J335" s="74"/>
      <c r="K335" s="75"/>
    </row>
    <row r="336" spans="1:11" x14ac:dyDescent="0.25">
      <c r="A336" s="80" t="s">
        <v>131</v>
      </c>
      <c r="B336" s="81">
        <v>0.63503159225036365</v>
      </c>
      <c r="C336" s="82">
        <v>0.85542884467085611</v>
      </c>
      <c r="D336" s="82">
        <v>0.84551900081725295</v>
      </c>
      <c r="E336" s="82">
        <v>0.81352685364983179</v>
      </c>
      <c r="F336" s="82">
        <v>1.0229559908896115</v>
      </c>
      <c r="G336" s="82">
        <v>0.98413982052783888</v>
      </c>
      <c r="H336" s="83">
        <v>0.85117923252348482</v>
      </c>
      <c r="I336" s="73"/>
      <c r="J336" s="74"/>
      <c r="K336" s="75"/>
    </row>
    <row r="337" spans="1:11" x14ac:dyDescent="0.25">
      <c r="A337" s="80" t="s">
        <v>536</v>
      </c>
      <c r="B337" s="81">
        <v>0.5184736360500285</v>
      </c>
      <c r="C337" s="82">
        <v>0.72564176201697339</v>
      </c>
      <c r="D337" s="82">
        <v>1.0353579352001758</v>
      </c>
      <c r="E337" s="82">
        <v>0.53802656885724631</v>
      </c>
      <c r="F337" s="82">
        <v>0.95786081716221627</v>
      </c>
      <c r="G337" s="82">
        <v>0.85276850098665802</v>
      </c>
      <c r="H337" s="83">
        <v>1.0147926504205194</v>
      </c>
      <c r="I337" s="73"/>
      <c r="J337" s="74"/>
      <c r="K337" s="75"/>
    </row>
    <row r="338" spans="1:11" x14ac:dyDescent="0.25">
      <c r="A338" s="80" t="s">
        <v>537</v>
      </c>
      <c r="B338" s="81">
        <v>0.59029674186797754</v>
      </c>
      <c r="C338" s="82">
        <v>0.81176199747430944</v>
      </c>
      <c r="D338" s="82">
        <v>0.79775694148235243</v>
      </c>
      <c r="E338" s="82">
        <v>0.42364197898891659</v>
      </c>
      <c r="F338" s="82">
        <v>0.91538619189858128</v>
      </c>
      <c r="G338" s="82">
        <v>0.55774064778066745</v>
      </c>
      <c r="H338" s="83">
        <v>1.1046855132393578</v>
      </c>
      <c r="I338" s="73"/>
      <c r="J338" s="74"/>
      <c r="K338" s="75"/>
    </row>
    <row r="339" spans="1:11" x14ac:dyDescent="0.25">
      <c r="A339" s="80" t="s">
        <v>538</v>
      </c>
      <c r="B339" s="81">
        <v>0.11060440015358058</v>
      </c>
      <c r="C339" s="82">
        <v>0.46371686763943926</v>
      </c>
      <c r="D339" s="82">
        <v>0.58232293446162675</v>
      </c>
      <c r="E339" s="82">
        <v>0</v>
      </c>
      <c r="F339" s="82">
        <v>9.8149545762236334E-2</v>
      </c>
      <c r="G339" s="82">
        <v>0.72062472896785879</v>
      </c>
      <c r="H339" s="83">
        <v>0.41004064839151427</v>
      </c>
      <c r="I339" s="73"/>
      <c r="J339" s="74"/>
      <c r="K339" s="75"/>
    </row>
    <row r="340" spans="1:11" x14ac:dyDescent="0.25">
      <c r="A340" s="80" t="s">
        <v>132</v>
      </c>
      <c r="B340" s="81">
        <v>0.59015111059230685</v>
      </c>
      <c r="C340" s="82">
        <v>0.82886669615807351</v>
      </c>
      <c r="D340" s="82">
        <v>0.63948123506479837</v>
      </c>
      <c r="E340" s="82">
        <v>0.42413834221080904</v>
      </c>
      <c r="F340" s="82">
        <v>1.1392153732576937</v>
      </c>
      <c r="G340" s="82">
        <v>1.0925778004334519</v>
      </c>
      <c r="H340" s="83">
        <v>0.79451636232364653</v>
      </c>
      <c r="I340" s="73"/>
      <c r="J340" s="74"/>
      <c r="K340" s="75"/>
    </row>
    <row r="341" spans="1:11" x14ac:dyDescent="0.25">
      <c r="A341" s="80" t="s">
        <v>539</v>
      </c>
      <c r="B341" s="81">
        <v>0.64921389316465983</v>
      </c>
      <c r="C341" s="82">
        <v>0.89837440492735066</v>
      </c>
      <c r="D341" s="82">
        <v>0.83259231270993228</v>
      </c>
      <c r="E341" s="82">
        <v>0.66782925839419982</v>
      </c>
      <c r="F341" s="82">
        <v>1.026849749556022</v>
      </c>
      <c r="G341" s="82">
        <v>0.97852285593737498</v>
      </c>
      <c r="H341" s="83">
        <v>0.75078776595223362</v>
      </c>
      <c r="I341" s="73"/>
      <c r="J341" s="74"/>
      <c r="K341" s="75"/>
    </row>
    <row r="342" spans="1:11" x14ac:dyDescent="0.25">
      <c r="A342" s="80" t="s">
        <v>540</v>
      </c>
      <c r="B342" s="81">
        <v>0.62579909528406119</v>
      </c>
      <c r="C342" s="82">
        <v>0.82435132926206434</v>
      </c>
      <c r="D342" s="82">
        <v>0.80797457829656705</v>
      </c>
      <c r="E342" s="82">
        <v>0.49132001998172242</v>
      </c>
      <c r="F342" s="82">
        <v>1.0112827962577249</v>
      </c>
      <c r="G342" s="82">
        <v>0.52158773591984453</v>
      </c>
      <c r="H342" s="83">
        <v>1.0961396466226538</v>
      </c>
      <c r="I342" s="73"/>
      <c r="J342" s="74"/>
      <c r="K342" s="75"/>
    </row>
    <row r="343" spans="1:11" x14ac:dyDescent="0.25">
      <c r="A343" s="80" t="s">
        <v>541</v>
      </c>
      <c r="B343" s="81">
        <v>0.64800949357171655</v>
      </c>
      <c r="C343" s="82">
        <v>0.85787293079172278</v>
      </c>
      <c r="D343" s="82">
        <v>0.7893715310030458</v>
      </c>
      <c r="E343" s="82">
        <v>0.54398736361576894</v>
      </c>
      <c r="F343" s="82">
        <v>1.0568530781816508</v>
      </c>
      <c r="G343" s="82">
        <v>0.5445169332951072</v>
      </c>
      <c r="H343" s="83">
        <v>1.0912347433699892</v>
      </c>
      <c r="I343" s="73"/>
      <c r="J343" s="74"/>
      <c r="K343" s="75"/>
    </row>
    <row r="344" spans="1:11" x14ac:dyDescent="0.25">
      <c r="A344" s="80" t="s">
        <v>320</v>
      </c>
      <c r="B344" s="81">
        <v>0.40633339083155484</v>
      </c>
      <c r="C344" s="82">
        <v>0.56101752741415722</v>
      </c>
      <c r="D344" s="82">
        <v>0.69067006101233697</v>
      </c>
      <c r="E344" s="82">
        <v>0.38570631743352735</v>
      </c>
      <c r="F344" s="82">
        <v>0.66148470827152339</v>
      </c>
      <c r="G344" s="82">
        <v>0.2968225461034501</v>
      </c>
      <c r="H344" s="83">
        <v>0.97173064824023025</v>
      </c>
      <c r="I344" s="73"/>
      <c r="J344" s="74"/>
      <c r="K344" s="75"/>
    </row>
    <row r="345" spans="1:11" x14ac:dyDescent="0.25">
      <c r="A345" s="80" t="s">
        <v>542</v>
      </c>
      <c r="B345" s="81">
        <v>0.140118997046558</v>
      </c>
      <c r="C345" s="82">
        <v>0.10692676621563636</v>
      </c>
      <c r="D345" s="82">
        <v>5.773502691896247E-2</v>
      </c>
      <c r="E345" s="82">
        <v>0</v>
      </c>
      <c r="F345" s="82">
        <v>0.78143031252526507</v>
      </c>
      <c r="G345" s="82">
        <v>0</v>
      </c>
      <c r="H345" s="83">
        <v>0.27135462651912418</v>
      </c>
      <c r="I345" s="73"/>
      <c r="J345" s="74"/>
      <c r="K345" s="75"/>
    </row>
    <row r="346" spans="1:11" x14ac:dyDescent="0.25">
      <c r="A346" s="80" t="s">
        <v>321</v>
      </c>
      <c r="B346" s="81">
        <v>0.51808943886810377</v>
      </c>
      <c r="C346" s="82">
        <v>0.82120440005315787</v>
      </c>
      <c r="D346" s="82">
        <v>0.52151382212427189</v>
      </c>
      <c r="E346" s="82">
        <v>0.29951071210670688</v>
      </c>
      <c r="F346" s="82">
        <v>0.48931244278749608</v>
      </c>
      <c r="G346" s="82">
        <v>0.60624802405176281</v>
      </c>
      <c r="H346" s="83">
        <v>0.99397686089767712</v>
      </c>
      <c r="I346" s="73"/>
      <c r="J346" s="74"/>
      <c r="K346" s="75"/>
    </row>
    <row r="347" spans="1:11" x14ac:dyDescent="0.25">
      <c r="A347" s="80" t="s">
        <v>543</v>
      </c>
      <c r="B347" s="81">
        <v>0.40221884590357032</v>
      </c>
      <c r="C347" s="82">
        <v>0.69185981238976435</v>
      </c>
      <c r="D347" s="82">
        <v>1.2304552003222222</v>
      </c>
      <c r="E347" s="82">
        <v>0</v>
      </c>
      <c r="F347" s="82">
        <v>0.29661422757514516</v>
      </c>
      <c r="G347" s="82">
        <v>0.13416407864998739</v>
      </c>
      <c r="H347" s="83">
        <v>0.57752056240449146</v>
      </c>
      <c r="I347" s="73"/>
      <c r="J347" s="74"/>
      <c r="K347" s="75"/>
    </row>
    <row r="348" spans="1:11" x14ac:dyDescent="0.25">
      <c r="A348" s="80" t="s">
        <v>133</v>
      </c>
      <c r="B348" s="81">
        <v>0.68249770217001815</v>
      </c>
      <c r="C348" s="82">
        <v>0.96840269091493614</v>
      </c>
      <c r="D348" s="82">
        <v>0.87196410150095027</v>
      </c>
      <c r="E348" s="82">
        <v>0.43795649014663285</v>
      </c>
      <c r="F348" s="82">
        <v>1.0303443793676115</v>
      </c>
      <c r="G348" s="82">
        <v>0.79470536381760526</v>
      </c>
      <c r="H348" s="83">
        <v>0.84828346338999971</v>
      </c>
      <c r="I348" s="73"/>
      <c r="J348" s="74"/>
      <c r="K348" s="75"/>
    </row>
    <row r="349" spans="1:11" x14ac:dyDescent="0.25">
      <c r="A349" s="80" t="s">
        <v>322</v>
      </c>
      <c r="B349" s="81">
        <v>0.69306990040968175</v>
      </c>
      <c r="C349" s="82">
        <v>0.89503009594650651</v>
      </c>
      <c r="D349" s="82">
        <v>0.80287065272897562</v>
      </c>
      <c r="E349" s="82">
        <v>0.33215540990882264</v>
      </c>
      <c r="F349" s="82">
        <v>1.0932180620207219</v>
      </c>
      <c r="G349" s="82">
        <v>0.7333320218164302</v>
      </c>
      <c r="H349" s="83">
        <v>1.034987272414104</v>
      </c>
      <c r="I349" s="73"/>
      <c r="J349" s="74"/>
      <c r="K349" s="75"/>
    </row>
    <row r="350" spans="1:11" x14ac:dyDescent="0.25">
      <c r="A350" s="80" t="s">
        <v>323</v>
      </c>
      <c r="B350" s="81">
        <v>0.62514802118666368</v>
      </c>
      <c r="C350" s="82">
        <v>0.81530101273277356</v>
      </c>
      <c r="D350" s="82">
        <v>0.85974207704258898</v>
      </c>
      <c r="E350" s="82">
        <v>0.36142954319318604</v>
      </c>
      <c r="F350" s="82">
        <v>1.0646546331249331</v>
      </c>
      <c r="G350" s="82">
        <v>0.66082378107405848</v>
      </c>
      <c r="H350" s="83">
        <v>0.89833391589028233</v>
      </c>
      <c r="I350" s="73"/>
      <c r="J350" s="74"/>
      <c r="K350" s="75"/>
    </row>
    <row r="351" spans="1:11" x14ac:dyDescent="0.25">
      <c r="A351" s="80" t="s">
        <v>544</v>
      </c>
      <c r="B351" s="81">
        <v>0.48653383489707058</v>
      </c>
      <c r="C351" s="82">
        <v>0.64058705098766267</v>
      </c>
      <c r="D351" s="82">
        <v>0.92898232526543079</v>
      </c>
      <c r="E351" s="82">
        <v>0.33162404233462273</v>
      </c>
      <c r="F351" s="82">
        <v>0.72315741245095444</v>
      </c>
      <c r="G351" s="82">
        <v>0.22517456695707191</v>
      </c>
      <c r="H351" s="83">
        <v>0.98978413306062318</v>
      </c>
      <c r="I351" s="73"/>
      <c r="J351" s="74"/>
      <c r="K351" s="75"/>
    </row>
    <row r="352" spans="1:11" x14ac:dyDescent="0.25">
      <c r="A352" s="80" t="s">
        <v>545</v>
      </c>
      <c r="B352" s="81">
        <v>0.3847226773424442</v>
      </c>
      <c r="C352" s="82">
        <v>0.49856717778974446</v>
      </c>
      <c r="D352" s="82">
        <v>0.60385034412115568</v>
      </c>
      <c r="E352" s="82">
        <v>0.6878898029135051</v>
      </c>
      <c r="F352" s="82">
        <v>0.69551419827347882</v>
      </c>
      <c r="G352" s="82">
        <v>0.21285362732795196</v>
      </c>
      <c r="H352" s="83">
        <v>1.1175432238364909</v>
      </c>
      <c r="I352" s="73"/>
      <c r="J352" s="74"/>
      <c r="K352" s="75"/>
    </row>
    <row r="353" spans="1:11" x14ac:dyDescent="0.25">
      <c r="A353" s="80" t="s">
        <v>546</v>
      </c>
      <c r="B353" s="81">
        <v>0.27388998919176188</v>
      </c>
      <c r="C353" s="82">
        <v>0.36016833879382498</v>
      </c>
      <c r="D353" s="82">
        <v>0.6729029679346934</v>
      </c>
      <c r="E353" s="82">
        <v>0.13439581110493434</v>
      </c>
      <c r="F353" s="82">
        <v>0.55246690475635174</v>
      </c>
      <c r="G353" s="82">
        <v>0.36095593137828214</v>
      </c>
      <c r="H353" s="83">
        <v>0.66343839863860687</v>
      </c>
      <c r="I353" s="73"/>
      <c r="J353" s="74"/>
      <c r="K353" s="75"/>
    </row>
    <row r="354" spans="1:11" x14ac:dyDescent="0.25">
      <c r="A354" s="80" t="s">
        <v>547</v>
      </c>
      <c r="B354" s="81">
        <v>0.31465704583543758</v>
      </c>
      <c r="C354" s="82">
        <v>0.3812487146354494</v>
      </c>
      <c r="D354" s="82">
        <v>0.62386095779526918</v>
      </c>
      <c r="E354" s="82">
        <v>0.5790008062214812</v>
      </c>
      <c r="F354" s="82">
        <v>0.50286633276779791</v>
      </c>
      <c r="G354" s="82">
        <v>0.69203791965213801</v>
      </c>
      <c r="H354" s="83">
        <v>0.86085610208635976</v>
      </c>
      <c r="I354" s="73"/>
      <c r="J354" s="74"/>
      <c r="K354" s="75"/>
    </row>
    <row r="355" spans="1:11" x14ac:dyDescent="0.25">
      <c r="A355" s="80" t="s">
        <v>548</v>
      </c>
      <c r="B355" s="81">
        <v>0.24089713275883667</v>
      </c>
      <c r="C355" s="82">
        <v>0.36045275762045498</v>
      </c>
      <c r="D355" s="82">
        <v>0.29369404228923413</v>
      </c>
      <c r="E355" s="82">
        <v>0</v>
      </c>
      <c r="F355" s="82">
        <v>0.37897103796866544</v>
      </c>
      <c r="G355" s="82">
        <v>0.1300183137283433</v>
      </c>
      <c r="H355" s="83">
        <v>0.89550065805192369</v>
      </c>
      <c r="I355" s="73"/>
      <c r="J355" s="74"/>
      <c r="K355" s="75"/>
    </row>
    <row r="356" spans="1:11" x14ac:dyDescent="0.25">
      <c r="A356" s="80" t="s">
        <v>549</v>
      </c>
      <c r="B356" s="81">
        <v>0.62920837137086361</v>
      </c>
      <c r="C356" s="82">
        <v>0.88575917278304961</v>
      </c>
      <c r="D356" s="82">
        <v>0.87150200271757305</v>
      </c>
      <c r="E356" s="82">
        <v>0.61265792694597154</v>
      </c>
      <c r="F356" s="82">
        <v>0.76527755451844748</v>
      </c>
      <c r="G356" s="82">
        <v>0.54708559248315569</v>
      </c>
      <c r="H356" s="83">
        <v>0.94411712348476284</v>
      </c>
      <c r="I356" s="73"/>
      <c r="J356" s="74"/>
      <c r="K356" s="75"/>
    </row>
    <row r="357" spans="1:11" x14ac:dyDescent="0.25">
      <c r="A357" s="80" t="s">
        <v>324</v>
      </c>
      <c r="B357" s="81">
        <v>0.5130688527141315</v>
      </c>
      <c r="C357" s="82">
        <v>0.73851474527253858</v>
      </c>
      <c r="D357" s="82">
        <v>0.8735035342067492</v>
      </c>
      <c r="E357" s="82">
        <v>0.63501350304875215</v>
      </c>
      <c r="F357" s="82">
        <v>1.0575743629874701</v>
      </c>
      <c r="G357" s="82">
        <v>0.7178438764881746</v>
      </c>
      <c r="H357" s="83">
        <v>0.53422688400112717</v>
      </c>
      <c r="I357" s="73"/>
      <c r="J357" s="74"/>
      <c r="K357" s="75"/>
    </row>
    <row r="358" spans="1:11" x14ac:dyDescent="0.25">
      <c r="A358" s="80" t="s">
        <v>235</v>
      </c>
      <c r="B358" s="81">
        <v>0.59530139251161995</v>
      </c>
      <c r="C358" s="82">
        <v>0.79471321153768604</v>
      </c>
      <c r="D358" s="82">
        <v>0.79442583419301149</v>
      </c>
      <c r="E358" s="82">
        <v>0.61027674445167535</v>
      </c>
      <c r="F358" s="82">
        <v>0.90328435328930157</v>
      </c>
      <c r="G358" s="82">
        <v>0.79180050973241722</v>
      </c>
      <c r="H358" s="83">
        <v>0.76238063940929646</v>
      </c>
      <c r="I358" s="73"/>
      <c r="J358" s="74"/>
      <c r="K358" s="75"/>
    </row>
    <row r="359" spans="1:11" x14ac:dyDescent="0.25">
      <c r="A359" s="80" t="s">
        <v>134</v>
      </c>
      <c r="B359" s="81">
        <v>0.62404067117274764</v>
      </c>
      <c r="C359" s="82">
        <v>0.83120355925056988</v>
      </c>
      <c r="D359" s="82">
        <v>0.83486346015623969</v>
      </c>
      <c r="E359" s="82">
        <v>0.67965152279401642</v>
      </c>
      <c r="F359" s="82">
        <v>0.98263143206372561</v>
      </c>
      <c r="G359" s="82">
        <v>0.80570546406341781</v>
      </c>
      <c r="H359" s="83">
        <v>0.73612607341489633</v>
      </c>
      <c r="I359" s="73"/>
      <c r="J359" s="74"/>
      <c r="K359" s="75"/>
    </row>
    <row r="360" spans="1:11" x14ac:dyDescent="0.25">
      <c r="A360" s="80" t="s">
        <v>325</v>
      </c>
      <c r="B360" s="81">
        <v>0.65396938674275285</v>
      </c>
      <c r="C360" s="82">
        <v>0.81834865404849377</v>
      </c>
      <c r="D360" s="82">
        <v>0.8868705288958193</v>
      </c>
      <c r="E360" s="82">
        <v>0.47839595177248528</v>
      </c>
      <c r="F360" s="82">
        <v>0.99922708930114446</v>
      </c>
      <c r="G360" s="82">
        <v>0.76498027587984752</v>
      </c>
      <c r="H360" s="83">
        <v>1.0910373389806143</v>
      </c>
      <c r="I360" s="73"/>
      <c r="J360" s="74"/>
      <c r="K360" s="75"/>
    </row>
    <row r="361" spans="1:11" x14ac:dyDescent="0.25">
      <c r="A361" s="80" t="s">
        <v>135</v>
      </c>
      <c r="B361" s="81">
        <v>0.59773237823540737</v>
      </c>
      <c r="C361" s="82">
        <v>0.84045057837935477</v>
      </c>
      <c r="D361" s="82">
        <v>0.80171512532938316</v>
      </c>
      <c r="E361" s="82">
        <v>0.59687488197276461</v>
      </c>
      <c r="F361" s="82">
        <v>0.95546667794629059</v>
      </c>
      <c r="G361" s="82">
        <v>0.87604503792486832</v>
      </c>
      <c r="H361" s="83">
        <v>0.62458087977901933</v>
      </c>
      <c r="I361" s="73"/>
      <c r="J361" s="74"/>
      <c r="K361" s="75"/>
    </row>
    <row r="362" spans="1:11" x14ac:dyDescent="0.25">
      <c r="A362" s="80" t="s">
        <v>550</v>
      </c>
      <c r="B362" s="81"/>
      <c r="C362" s="82"/>
      <c r="D362" s="82"/>
      <c r="E362" s="82"/>
      <c r="F362" s="82"/>
      <c r="G362" s="82"/>
      <c r="H362" s="83"/>
      <c r="I362" s="73"/>
      <c r="J362" s="74"/>
      <c r="K362" s="75"/>
    </row>
    <row r="363" spans="1:11" x14ac:dyDescent="0.25">
      <c r="A363" s="80" t="s">
        <v>236</v>
      </c>
      <c r="B363" s="81">
        <v>0.39323302253525205</v>
      </c>
      <c r="C363" s="82">
        <v>0.50715718370375273</v>
      </c>
      <c r="D363" s="82">
        <v>0.79492055639358827</v>
      </c>
      <c r="E363" s="82">
        <v>0.60046475688725864</v>
      </c>
      <c r="F363" s="82">
        <v>0.85689346586901949</v>
      </c>
      <c r="G363" s="82">
        <v>0.5483829984996601</v>
      </c>
      <c r="H363" s="83">
        <v>0.3563042073454129</v>
      </c>
      <c r="I363" s="73"/>
      <c r="J363" s="74"/>
      <c r="K363" s="75"/>
    </row>
    <row r="364" spans="1:11" x14ac:dyDescent="0.25">
      <c r="A364" s="80" t="s">
        <v>551</v>
      </c>
      <c r="B364" s="81">
        <v>0.66125302520847362</v>
      </c>
      <c r="C364" s="82">
        <v>0.85591886711899201</v>
      </c>
      <c r="D364" s="82">
        <v>0.79088980208070092</v>
      </c>
      <c r="E364" s="82">
        <v>0.54858495654315442</v>
      </c>
      <c r="F364" s="82">
        <v>0.9784240023108165</v>
      </c>
      <c r="G364" s="82">
        <v>0.96448814079664746</v>
      </c>
      <c r="H364" s="83">
        <v>0.93329598922783974</v>
      </c>
      <c r="I364" s="73"/>
      <c r="J364" s="74"/>
      <c r="K364" s="75"/>
    </row>
    <row r="365" spans="1:11" x14ac:dyDescent="0.25">
      <c r="A365" s="80" t="s">
        <v>552</v>
      </c>
      <c r="B365" s="81">
        <v>2.1213203435596444E-2</v>
      </c>
      <c r="C365" s="82">
        <v>0.25455844122715704</v>
      </c>
      <c r="D365" s="82">
        <v>0</v>
      </c>
      <c r="E365" s="82">
        <v>0</v>
      </c>
      <c r="F365" s="82">
        <v>0</v>
      </c>
      <c r="G365" s="82">
        <v>0.5303300858899106</v>
      </c>
      <c r="H365" s="83">
        <v>0.49497474683058323</v>
      </c>
      <c r="I365" s="73"/>
      <c r="J365" s="74"/>
      <c r="K365" s="75"/>
    </row>
    <row r="366" spans="1:11" x14ac:dyDescent="0.25">
      <c r="A366" s="80" t="s">
        <v>553</v>
      </c>
      <c r="B366" s="81">
        <v>0.47442595896437001</v>
      </c>
      <c r="C366" s="82">
        <v>0.66140456328037989</v>
      </c>
      <c r="D366" s="82">
        <v>0.63840293557741612</v>
      </c>
      <c r="E366" s="82">
        <v>0.30855253306374225</v>
      </c>
      <c r="F366" s="82">
        <v>0.84832399603177178</v>
      </c>
      <c r="G366" s="82">
        <v>0.50429581682462599</v>
      </c>
      <c r="H366" s="83">
        <v>0.81349921368392597</v>
      </c>
      <c r="I366" s="73"/>
      <c r="J366" s="74"/>
      <c r="K366" s="75"/>
    </row>
    <row r="367" spans="1:11" x14ac:dyDescent="0.25">
      <c r="A367" s="80" t="s">
        <v>326</v>
      </c>
      <c r="B367" s="81">
        <v>0.60154112936942017</v>
      </c>
      <c r="C367" s="82">
        <v>0.7959361997513994</v>
      </c>
      <c r="D367" s="82">
        <v>0.774555607362029</v>
      </c>
      <c r="E367" s="82">
        <v>0.64194378987743139</v>
      </c>
      <c r="F367" s="82">
        <v>0.95711742853796289</v>
      </c>
      <c r="G367" s="82">
        <v>0.87467035165940143</v>
      </c>
      <c r="H367" s="83">
        <v>0.90147329215450556</v>
      </c>
      <c r="I367" s="73"/>
      <c r="J367" s="74"/>
      <c r="K367" s="75"/>
    </row>
    <row r="368" spans="1:11" x14ac:dyDescent="0.25">
      <c r="A368" s="80" t="s">
        <v>554</v>
      </c>
      <c r="B368" s="81">
        <v>0.66575419660193302</v>
      </c>
      <c r="C368" s="82">
        <v>0.96226487637457991</v>
      </c>
      <c r="D368" s="82">
        <v>1.1004713377945934</v>
      </c>
      <c r="E368" s="82">
        <v>0.657587935617018</v>
      </c>
      <c r="F368" s="82">
        <v>1.305274926637872</v>
      </c>
      <c r="G368" s="82">
        <v>1.004175558755154</v>
      </c>
      <c r="H368" s="83">
        <v>0.69721566515300104</v>
      </c>
      <c r="I368" s="73"/>
      <c r="J368" s="74"/>
      <c r="K368" s="75"/>
    </row>
    <row r="369" spans="1:11" x14ac:dyDescent="0.25">
      <c r="A369" s="80" t="s">
        <v>237</v>
      </c>
      <c r="B369" s="81">
        <v>0.64718211189935759</v>
      </c>
      <c r="C369" s="82">
        <v>0.83577128171797965</v>
      </c>
      <c r="D369" s="82">
        <v>0.8576675862872789</v>
      </c>
      <c r="E369" s="82">
        <v>0.678123314265071</v>
      </c>
      <c r="F369" s="82">
        <v>1.0679028503079537</v>
      </c>
      <c r="G369" s="82">
        <v>0.93354095495476574</v>
      </c>
      <c r="H369" s="83">
        <v>0.66612206374267291</v>
      </c>
      <c r="I369" s="73"/>
      <c r="J369" s="74"/>
      <c r="K369" s="75"/>
    </row>
    <row r="370" spans="1:11" x14ac:dyDescent="0.25">
      <c r="A370" s="80" t="s">
        <v>555</v>
      </c>
      <c r="B370" s="81">
        <v>0.62768389711480244</v>
      </c>
      <c r="C370" s="82">
        <v>0.83001044242917166</v>
      </c>
      <c r="D370" s="82">
        <v>0.84205136901320388</v>
      </c>
      <c r="E370" s="82">
        <v>0.66043898636095366</v>
      </c>
      <c r="F370" s="82">
        <v>1.0869763444238105</v>
      </c>
      <c r="G370" s="82">
        <v>0.92718447404065096</v>
      </c>
      <c r="H370" s="83">
        <v>0.72061202883518538</v>
      </c>
      <c r="I370" s="73"/>
      <c r="J370" s="74"/>
      <c r="K370" s="75"/>
    </row>
    <row r="371" spans="1:11" x14ac:dyDescent="0.25">
      <c r="A371" s="80" t="s">
        <v>327</v>
      </c>
      <c r="B371" s="81">
        <v>0.62252875020749809</v>
      </c>
      <c r="C371" s="82">
        <v>0.84699023505608051</v>
      </c>
      <c r="D371" s="82">
        <v>0.86205526768162921</v>
      </c>
      <c r="E371" s="82">
        <v>0.65343301215235261</v>
      </c>
      <c r="F371" s="82">
        <v>1.021404514162809</v>
      </c>
      <c r="G371" s="82">
        <v>0.94266936447178151</v>
      </c>
      <c r="H371" s="83">
        <v>0.67522037365171805</v>
      </c>
      <c r="I371" s="73"/>
      <c r="J371" s="74"/>
      <c r="K371" s="75"/>
    </row>
    <row r="372" spans="1:11" x14ac:dyDescent="0.25">
      <c r="A372" s="80" t="s">
        <v>556</v>
      </c>
      <c r="B372" s="81">
        <v>0.63281771605944404</v>
      </c>
      <c r="C372" s="82">
        <v>0.83350113242181723</v>
      </c>
      <c r="D372" s="82">
        <v>0.86735295392911838</v>
      </c>
      <c r="E372" s="82">
        <v>0.74738379279812184</v>
      </c>
      <c r="F372" s="82">
        <v>1.0082974305430394</v>
      </c>
      <c r="G372" s="82">
        <v>1.0324120299574191</v>
      </c>
      <c r="H372" s="83">
        <v>1.0128761061611475</v>
      </c>
      <c r="I372" s="73"/>
      <c r="J372" s="74"/>
      <c r="K372" s="75"/>
    </row>
    <row r="373" spans="1:11" x14ac:dyDescent="0.25">
      <c r="A373" s="80" t="s">
        <v>589</v>
      </c>
      <c r="B373" s="81">
        <v>0.42976566802359251</v>
      </c>
      <c r="C373" s="82">
        <v>0.40757622888600997</v>
      </c>
      <c r="D373" s="82">
        <v>0.88772014668110888</v>
      </c>
      <c r="E373" s="82">
        <v>0.67364460869476972</v>
      </c>
      <c r="F373" s="82">
        <v>0.86379336104663096</v>
      </c>
      <c r="G373" s="82">
        <v>1.0009980313784486</v>
      </c>
      <c r="H373" s="83">
        <v>0.97920961524498695</v>
      </c>
      <c r="I373" s="73"/>
      <c r="J373" s="74"/>
      <c r="K373" s="75"/>
    </row>
    <row r="374" spans="1:11" x14ac:dyDescent="0.25">
      <c r="A374" s="80" t="s">
        <v>557</v>
      </c>
      <c r="B374" s="81">
        <v>0.57581987688186398</v>
      </c>
      <c r="C374" s="82">
        <v>0.74266274929046594</v>
      </c>
      <c r="D374" s="82">
        <v>0.7655964738583334</v>
      </c>
      <c r="E374" s="82">
        <v>0.28672976961646962</v>
      </c>
      <c r="F374" s="82">
        <v>1.1736899413522177</v>
      </c>
      <c r="G374" s="82">
        <v>0.93172393454074065</v>
      </c>
      <c r="H374" s="83">
        <v>0.95185989247470715</v>
      </c>
      <c r="I374" s="73"/>
      <c r="J374" s="74"/>
      <c r="K374" s="75"/>
    </row>
    <row r="375" spans="1:11" x14ac:dyDescent="0.25">
      <c r="A375" s="80" t="s">
        <v>558</v>
      </c>
      <c r="B375" s="81">
        <v>0.61714212292125603</v>
      </c>
      <c r="C375" s="82">
        <v>0.9019624959420548</v>
      </c>
      <c r="D375" s="82">
        <v>0.8579331099547568</v>
      </c>
      <c r="E375" s="82">
        <v>0.76798981068570094</v>
      </c>
      <c r="F375" s="82">
        <v>1.0525437227442327</v>
      </c>
      <c r="G375" s="82">
        <v>0.94102066064179601</v>
      </c>
      <c r="H375" s="83">
        <v>0.84123594049767281</v>
      </c>
      <c r="I375" s="73"/>
      <c r="J375" s="74"/>
      <c r="K375" s="75"/>
    </row>
    <row r="376" spans="1:11" x14ac:dyDescent="0.25">
      <c r="A376" s="80" t="s">
        <v>136</v>
      </c>
      <c r="B376" s="81">
        <v>0.66490159905853941</v>
      </c>
      <c r="C376" s="82">
        <v>0.8567638742158632</v>
      </c>
      <c r="D376" s="82">
        <v>0.92377426545893848</v>
      </c>
      <c r="E376" s="82">
        <v>0.68277591395374027</v>
      </c>
      <c r="F376" s="82">
        <v>1.0143362232891753</v>
      </c>
      <c r="G376" s="82">
        <v>0.9854683853812447</v>
      </c>
      <c r="H376" s="83">
        <v>0.99090824396131238</v>
      </c>
      <c r="I376" s="73"/>
      <c r="J376" s="74"/>
      <c r="K376" s="75"/>
    </row>
    <row r="377" spans="1:11" x14ac:dyDescent="0.25">
      <c r="A377" s="80" t="s">
        <v>328</v>
      </c>
      <c r="B377" s="81">
        <v>0.67699758883922001</v>
      </c>
      <c r="C377" s="82">
        <v>0.74421077202806896</v>
      </c>
      <c r="D377" s="82">
        <v>1.1406627187334986</v>
      </c>
      <c r="E377" s="82">
        <v>0.86568949436480658</v>
      </c>
      <c r="F377" s="82">
        <v>0.95803243357980827</v>
      </c>
      <c r="G377" s="82">
        <v>1.2043754653088499</v>
      </c>
      <c r="H377" s="83">
        <v>0.95848003992159603</v>
      </c>
      <c r="I377" s="73"/>
      <c r="J377" s="74"/>
      <c r="K377" s="75"/>
    </row>
    <row r="378" spans="1:11" x14ac:dyDescent="0.25">
      <c r="A378" s="80" t="s">
        <v>559</v>
      </c>
      <c r="B378" s="81">
        <v>7.7781745930520216E-2</v>
      </c>
      <c r="C378" s="82">
        <v>9.1923881554251186E-2</v>
      </c>
      <c r="D378" s="82">
        <v>0.16263455967290591</v>
      </c>
      <c r="E378" s="82">
        <v>0</v>
      </c>
      <c r="F378" s="82">
        <v>0.1131370849898474</v>
      </c>
      <c r="G378" s="82">
        <v>0.417193000900063</v>
      </c>
      <c r="H378" s="83">
        <v>2.2273863607376247</v>
      </c>
      <c r="I378" s="73"/>
      <c r="J378" s="74"/>
      <c r="K378" s="75"/>
    </row>
    <row r="379" spans="1:11" x14ac:dyDescent="0.25">
      <c r="A379" s="80" t="s">
        <v>329</v>
      </c>
      <c r="B379" s="81">
        <v>0.36177826300988941</v>
      </c>
      <c r="C379" s="82">
        <v>0.56791067931721417</v>
      </c>
      <c r="D379" s="82">
        <v>0.75483844700775615</v>
      </c>
      <c r="E379" s="82">
        <v>0</v>
      </c>
      <c r="F379" s="82">
        <v>0.59006537168108997</v>
      </c>
      <c r="G379" s="82">
        <v>0.29303772984226972</v>
      </c>
      <c r="H379" s="83">
        <v>0.80627819921819444</v>
      </c>
      <c r="I379" s="73"/>
      <c r="J379" s="74"/>
      <c r="K379" s="75"/>
    </row>
    <row r="380" spans="1:11" x14ac:dyDescent="0.25">
      <c r="A380" s="80" t="s">
        <v>560</v>
      </c>
      <c r="B380" s="81">
        <v>0.63871431687474522</v>
      </c>
      <c r="C380" s="82">
        <v>0.84572163434366188</v>
      </c>
      <c r="D380" s="82">
        <v>0.89374072692098627</v>
      </c>
      <c r="E380" s="82">
        <v>0.52487828286995297</v>
      </c>
      <c r="F380" s="82">
        <v>1.0408371505086584</v>
      </c>
      <c r="G380" s="82">
        <v>0.79543453209704174</v>
      </c>
      <c r="H380" s="83">
        <v>0.95675911691207716</v>
      </c>
      <c r="I380" s="73"/>
      <c r="J380" s="74"/>
      <c r="K380" s="75"/>
    </row>
    <row r="381" spans="1:11" x14ac:dyDescent="0.25">
      <c r="A381" s="80" t="s">
        <v>330</v>
      </c>
      <c r="B381" s="81">
        <v>0.4275346809637684</v>
      </c>
      <c r="C381" s="82">
        <v>0.52241081058808969</v>
      </c>
      <c r="D381" s="82">
        <v>0.79512085460225679</v>
      </c>
      <c r="E381" s="82">
        <v>0.24827273322769472</v>
      </c>
      <c r="F381" s="82">
        <v>0.69509867535029002</v>
      </c>
      <c r="G381" s="82">
        <v>0.47639593578565265</v>
      </c>
      <c r="H381" s="83">
        <v>0.77510818245758095</v>
      </c>
      <c r="I381" s="73"/>
      <c r="J381" s="74"/>
      <c r="K381" s="75"/>
    </row>
    <row r="382" spans="1:11" x14ac:dyDescent="0.25">
      <c r="A382" s="80" t="s">
        <v>238</v>
      </c>
      <c r="B382" s="81">
        <v>0.74724739354721381</v>
      </c>
      <c r="C382" s="82">
        <v>0.96414858832204664</v>
      </c>
      <c r="D382" s="82">
        <v>0.94640859529226573</v>
      </c>
      <c r="E382" s="82">
        <v>0.65597270176267852</v>
      </c>
      <c r="F382" s="82">
        <v>1.1501984737141688</v>
      </c>
      <c r="G382" s="82">
        <v>1.0736218862886466</v>
      </c>
      <c r="H382" s="83">
        <v>0.76219645133290881</v>
      </c>
      <c r="I382" s="73"/>
      <c r="J382" s="74"/>
      <c r="K382" s="75"/>
    </row>
    <row r="383" spans="1:11" x14ac:dyDescent="0.25">
      <c r="A383" s="80" t="s">
        <v>561</v>
      </c>
      <c r="B383" s="81">
        <v>0.2395070049960478</v>
      </c>
      <c r="C383" s="82">
        <v>0.24825787558326451</v>
      </c>
      <c r="D383" s="82">
        <v>0.55049753315851058</v>
      </c>
      <c r="E383" s="82">
        <v>0.35084155386494253</v>
      </c>
      <c r="F383" s="82">
        <v>0.5702243263075728</v>
      </c>
      <c r="G383" s="82">
        <v>0.38953705298245828</v>
      </c>
      <c r="H383" s="83">
        <v>0.37108065206924495</v>
      </c>
      <c r="I383" s="73"/>
      <c r="J383" s="74"/>
      <c r="K383" s="75"/>
    </row>
    <row r="384" spans="1:11" x14ac:dyDescent="0.25">
      <c r="A384" s="80" t="s">
        <v>562</v>
      </c>
      <c r="B384" s="81">
        <v>0.63594984991036296</v>
      </c>
      <c r="C384" s="82">
        <v>0.82920953246015394</v>
      </c>
      <c r="D384" s="82">
        <v>0.90223530201227398</v>
      </c>
      <c r="E384" s="82">
        <v>0.44903377597591498</v>
      </c>
      <c r="F384" s="82">
        <v>0.94325085509840567</v>
      </c>
      <c r="G384" s="82">
        <v>0.64125529048619423</v>
      </c>
      <c r="H384" s="83">
        <v>1.007250521078499</v>
      </c>
      <c r="I384" s="73"/>
      <c r="J384" s="74"/>
      <c r="K384" s="75"/>
    </row>
    <row r="385" spans="1:11" x14ac:dyDescent="0.25">
      <c r="A385" s="80" t="s">
        <v>331</v>
      </c>
      <c r="B385" s="81">
        <v>0.5801536345765681</v>
      </c>
      <c r="C385" s="82">
        <v>0.71384980408259524</v>
      </c>
      <c r="D385" s="82">
        <v>0.77036138903192963</v>
      </c>
      <c r="E385" s="82">
        <v>0.42319590479395869</v>
      </c>
      <c r="F385" s="82">
        <v>0.93286161657601485</v>
      </c>
      <c r="G385" s="82">
        <v>0.73296415726220754</v>
      </c>
      <c r="H385" s="83">
        <v>0.97744296520081408</v>
      </c>
      <c r="I385" s="73"/>
      <c r="J385" s="74"/>
      <c r="K385" s="75"/>
    </row>
    <row r="386" spans="1:11" x14ac:dyDescent="0.25">
      <c r="A386" s="80" t="s">
        <v>239</v>
      </c>
      <c r="B386" s="81">
        <v>0.45353218346820923</v>
      </c>
      <c r="C386" s="82">
        <v>0.6579342501173483</v>
      </c>
      <c r="D386" s="82">
        <v>0.79352756008862035</v>
      </c>
      <c r="E386" s="82">
        <v>0.46873456352013004</v>
      </c>
      <c r="F386" s="82">
        <v>1.0758757721494387</v>
      </c>
      <c r="G386" s="82">
        <v>0.99435633626524422</v>
      </c>
      <c r="H386" s="83">
        <v>0.77698655593781552</v>
      </c>
      <c r="I386" s="73"/>
      <c r="J386" s="74"/>
      <c r="K386" s="75"/>
    </row>
    <row r="387" spans="1:11" x14ac:dyDescent="0.25">
      <c r="A387" s="80" t="s">
        <v>332</v>
      </c>
      <c r="B387" s="81">
        <v>0.77114550950219296</v>
      </c>
      <c r="C387" s="82">
        <v>1.0239488997046431</v>
      </c>
      <c r="D387" s="82">
        <v>0.91523034658034985</v>
      </c>
      <c r="E387" s="82">
        <v>0.75612477974186409</v>
      </c>
      <c r="F387" s="82">
        <v>1.097877895312531</v>
      </c>
      <c r="G387" s="82">
        <v>0.84183751212772462</v>
      </c>
      <c r="H387" s="83">
        <v>1.0783471530924458</v>
      </c>
      <c r="I387" s="73"/>
      <c r="J387" s="74"/>
      <c r="K387" s="75"/>
    </row>
    <row r="388" spans="1:11" x14ac:dyDescent="0.25">
      <c r="A388" s="80" t="s">
        <v>137</v>
      </c>
      <c r="B388" s="81">
        <v>0.67016891875229312</v>
      </c>
      <c r="C388" s="82">
        <v>0.88255794941208565</v>
      </c>
      <c r="D388" s="82">
        <v>0.95812736876195237</v>
      </c>
      <c r="E388" s="82">
        <v>0.78885873286219821</v>
      </c>
      <c r="F388" s="82">
        <v>0.98547546759934024</v>
      </c>
      <c r="G388" s="82">
        <v>1.0840751759802918</v>
      </c>
      <c r="H388" s="83">
        <v>0.87534722641351193</v>
      </c>
      <c r="I388" s="73"/>
      <c r="J388" s="74"/>
      <c r="K388" s="75"/>
    </row>
    <row r="389" spans="1:11" x14ac:dyDescent="0.25">
      <c r="A389" s="80" t="s">
        <v>563</v>
      </c>
      <c r="B389" s="81">
        <v>0.50029158164680987</v>
      </c>
      <c r="C389" s="82">
        <v>0.66804046485079249</v>
      </c>
      <c r="D389" s="82">
        <v>0.54070893634760087</v>
      </c>
      <c r="E389" s="82">
        <v>1.0547322475207221</v>
      </c>
      <c r="F389" s="82">
        <v>0.70719561722739843</v>
      </c>
      <c r="G389" s="82">
        <v>0.83413568211792521</v>
      </c>
      <c r="H389" s="83">
        <v>1.0869625285452753</v>
      </c>
      <c r="I389" s="73"/>
      <c r="J389" s="74"/>
      <c r="K389" s="75"/>
    </row>
    <row r="390" spans="1:11" x14ac:dyDescent="0.25">
      <c r="A390" s="80" t="s">
        <v>564</v>
      </c>
      <c r="B390" s="81">
        <v>0.57507843345844201</v>
      </c>
      <c r="C390" s="82">
        <v>0.74932691640369409</v>
      </c>
      <c r="D390" s="82">
        <v>0.85370779857489543</v>
      </c>
      <c r="E390" s="82">
        <v>0.75614307405138526</v>
      </c>
      <c r="F390" s="82">
        <v>0.98037797343997601</v>
      </c>
      <c r="G390" s="82">
        <v>0.99953735059755999</v>
      </c>
      <c r="H390" s="83">
        <v>0.83818707259428027</v>
      </c>
      <c r="I390" s="73"/>
      <c r="J390" s="74"/>
      <c r="K390" s="75"/>
    </row>
    <row r="391" spans="1:11" x14ac:dyDescent="0.25">
      <c r="A391" s="80" t="s">
        <v>565</v>
      </c>
      <c r="B391" s="81">
        <v>0.69522497489593793</v>
      </c>
      <c r="C391" s="82">
        <v>0.88242056762157195</v>
      </c>
      <c r="D391" s="82">
        <v>0.86845993646688024</v>
      </c>
      <c r="E391" s="82">
        <v>0.67601011766871111</v>
      </c>
      <c r="F391" s="82">
        <v>1.044758418501698</v>
      </c>
      <c r="G391" s="82">
        <v>0.93723561570191305</v>
      </c>
      <c r="H391" s="83">
        <v>1.0002274637940416</v>
      </c>
      <c r="I391" s="73"/>
      <c r="J391" s="74"/>
      <c r="K391" s="75"/>
    </row>
    <row r="392" spans="1:11" x14ac:dyDescent="0.25">
      <c r="A392" s="80" t="s">
        <v>138</v>
      </c>
      <c r="B392" s="81">
        <v>0.77939310211461044</v>
      </c>
      <c r="C392" s="82">
        <v>0.96916728171958311</v>
      </c>
      <c r="D392" s="82">
        <v>0.96471150647878967</v>
      </c>
      <c r="E392" s="82">
        <v>0.73097659688596994</v>
      </c>
      <c r="F392" s="82">
        <v>1.1977103634112078</v>
      </c>
      <c r="G392" s="82">
        <v>1.1266256408367155</v>
      </c>
      <c r="H392" s="83">
        <v>0.79762989231161763</v>
      </c>
      <c r="I392" s="73"/>
      <c r="J392" s="74"/>
      <c r="K392" s="75"/>
    </row>
    <row r="393" spans="1:11" x14ac:dyDescent="0.25">
      <c r="A393" s="80" t="s">
        <v>333</v>
      </c>
      <c r="B393" s="81">
        <v>0.46156420062300468</v>
      </c>
      <c r="C393" s="82">
        <v>0.60927786613580204</v>
      </c>
      <c r="D393" s="82">
        <v>0.74290393241584418</v>
      </c>
      <c r="E393" s="82">
        <v>0.22737184284480913</v>
      </c>
      <c r="F393" s="82">
        <v>0.87900401876766343</v>
      </c>
      <c r="G393" s="82">
        <v>0.579658596327839</v>
      </c>
      <c r="H393" s="83">
        <v>0.8150084010425892</v>
      </c>
      <c r="I393" s="73"/>
      <c r="J393" s="74"/>
      <c r="K393" s="75"/>
    </row>
    <row r="394" spans="1:11" x14ac:dyDescent="0.25">
      <c r="A394" s="80" t="s">
        <v>334</v>
      </c>
      <c r="B394" s="81">
        <v>0.61927514359777069</v>
      </c>
      <c r="C394" s="82">
        <v>0.84562346206250838</v>
      </c>
      <c r="D394" s="82">
        <v>0.7763734939662067</v>
      </c>
      <c r="E394" s="82">
        <v>0.51116659704124545</v>
      </c>
      <c r="F394" s="82">
        <v>0.87986206753616159</v>
      </c>
      <c r="G394" s="82">
        <v>0.84581913316741431</v>
      </c>
      <c r="H394" s="83">
        <v>0.99547963929334604</v>
      </c>
      <c r="I394" s="73"/>
      <c r="J394" s="74"/>
      <c r="K394" s="75"/>
    </row>
    <row r="395" spans="1:11" x14ac:dyDescent="0.25">
      <c r="A395" s="80" t="s">
        <v>566</v>
      </c>
      <c r="B395" s="81">
        <v>0.57897364380944727</v>
      </c>
      <c r="C395" s="82">
        <v>0.87874037394940674</v>
      </c>
      <c r="D395" s="82">
        <v>0.69719567072572142</v>
      </c>
      <c r="E395" s="82">
        <v>0.65016517447365685</v>
      </c>
      <c r="F395" s="82">
        <v>0.77901310692762249</v>
      </c>
      <c r="G395" s="82">
        <v>0.90000088038815462</v>
      </c>
      <c r="H395" s="83">
        <v>0.80442229331906312</v>
      </c>
      <c r="I395" s="73"/>
      <c r="J395" s="74"/>
      <c r="K395" s="75"/>
    </row>
    <row r="396" spans="1:11" x14ac:dyDescent="0.25">
      <c r="A396" s="80" t="s">
        <v>567</v>
      </c>
      <c r="B396" s="81">
        <v>0.467559846798975</v>
      </c>
      <c r="C396" s="82">
        <v>0.66833818971302028</v>
      </c>
      <c r="D396" s="82">
        <v>0.72276081332437425</v>
      </c>
      <c r="E396" s="82">
        <v>0.54232722919784482</v>
      </c>
      <c r="F396" s="82">
        <v>0.79816858105225241</v>
      </c>
      <c r="G396" s="82">
        <v>0.60999077000869306</v>
      </c>
      <c r="H396" s="83">
        <v>0.96055586148084604</v>
      </c>
      <c r="I396" s="73"/>
      <c r="J396" s="74"/>
      <c r="K396" s="75"/>
    </row>
    <row r="397" spans="1:11" x14ac:dyDescent="0.25">
      <c r="A397" s="80" t="s">
        <v>139</v>
      </c>
      <c r="B397" s="81">
        <v>0.62230609443463047</v>
      </c>
      <c r="C397" s="82">
        <v>0.84808953410085997</v>
      </c>
      <c r="D397" s="82">
        <v>0.84168808809580231</v>
      </c>
      <c r="E397" s="82">
        <v>0.71479567116257181</v>
      </c>
      <c r="F397" s="82">
        <v>0.97848972006318879</v>
      </c>
      <c r="G397" s="82">
        <v>0.88074724710727725</v>
      </c>
      <c r="H397" s="83">
        <v>0.78253095961311769</v>
      </c>
      <c r="I397" s="73"/>
      <c r="J397" s="74"/>
      <c r="K397" s="75"/>
    </row>
    <row r="398" spans="1:11" x14ac:dyDescent="0.25">
      <c r="A398" s="80" t="s">
        <v>140</v>
      </c>
      <c r="B398" s="81">
        <v>0.69788334160660459</v>
      </c>
      <c r="C398" s="82">
        <v>0.9514702934772048</v>
      </c>
      <c r="D398" s="82">
        <v>0.94189320344657457</v>
      </c>
      <c r="E398" s="82">
        <v>0.54738498068177099</v>
      </c>
      <c r="F398" s="82">
        <v>1.0858484921058438</v>
      </c>
      <c r="G398" s="82">
        <v>0.88775087827998533</v>
      </c>
      <c r="H398" s="83">
        <v>0.7142459824318752</v>
      </c>
      <c r="I398" s="73"/>
      <c r="J398" s="74"/>
      <c r="K398" s="75"/>
    </row>
    <row r="399" spans="1:11" x14ac:dyDescent="0.25">
      <c r="A399" s="80" t="s">
        <v>568</v>
      </c>
      <c r="B399" s="81">
        <v>1.4561593319413917</v>
      </c>
      <c r="C399" s="82">
        <v>1.4203403348024259</v>
      </c>
      <c r="D399" s="82">
        <v>0.94513491100477287</v>
      </c>
      <c r="E399" s="82">
        <v>0.95084173236138514</v>
      </c>
      <c r="F399" s="82">
        <v>1.4325036358301737</v>
      </c>
      <c r="G399" s="82">
        <v>1.7903072362027701</v>
      </c>
      <c r="H399" s="83">
        <v>1.221924711264978</v>
      </c>
      <c r="I399" s="73"/>
      <c r="J399" s="74"/>
      <c r="K399" s="75"/>
    </row>
    <row r="400" spans="1:11" x14ac:dyDescent="0.25">
      <c r="A400" s="80" t="s">
        <v>569</v>
      </c>
      <c r="B400" s="81">
        <v>0.60270862969406058</v>
      </c>
      <c r="C400" s="82">
        <v>0.86621952398699942</v>
      </c>
      <c r="D400" s="82">
        <v>0.94889785691461181</v>
      </c>
      <c r="E400" s="82">
        <v>0.57375570097002471</v>
      </c>
      <c r="F400" s="82">
        <v>0.48169857430089669</v>
      </c>
      <c r="G400" s="82">
        <v>0.85500755089526093</v>
      </c>
      <c r="H400" s="83">
        <v>0.93477652027484237</v>
      </c>
      <c r="I400" s="73"/>
      <c r="J400" s="74"/>
      <c r="K400" s="75"/>
    </row>
    <row r="401" spans="1:11" x14ac:dyDescent="0.25">
      <c r="A401" s="80" t="s">
        <v>141</v>
      </c>
      <c r="B401" s="81">
        <v>0.70327716503904958</v>
      </c>
      <c r="C401" s="82">
        <v>0.93601157744461827</v>
      </c>
      <c r="D401" s="82">
        <v>0.89129169626377436</v>
      </c>
      <c r="E401" s="82">
        <v>0.72809310587257681</v>
      </c>
      <c r="F401" s="82">
        <v>1.0712689004400018</v>
      </c>
      <c r="G401" s="82">
        <v>0.95900724533812265</v>
      </c>
      <c r="H401" s="83">
        <v>0.68163595315176806</v>
      </c>
      <c r="I401" s="73"/>
      <c r="J401" s="74"/>
      <c r="K401" s="75"/>
    </row>
    <row r="402" spans="1:11" x14ac:dyDescent="0.25">
      <c r="A402" s="80" t="s">
        <v>570</v>
      </c>
      <c r="B402" s="81">
        <v>0.71816728008473307</v>
      </c>
      <c r="C402" s="82">
        <v>0.95857812748049809</v>
      </c>
      <c r="D402" s="82">
        <v>0.85839685387392239</v>
      </c>
      <c r="E402" s="82">
        <v>0.69016704557730224</v>
      </c>
      <c r="F402" s="82">
        <v>1.1300889375181611</v>
      </c>
      <c r="G402" s="82">
        <v>0.83165737135456685</v>
      </c>
      <c r="H402" s="83">
        <v>0.66018283623854912</v>
      </c>
      <c r="I402" s="73"/>
      <c r="J402" s="74"/>
      <c r="K402" s="75"/>
    </row>
    <row r="403" spans="1:11" x14ac:dyDescent="0.25">
      <c r="A403" s="80" t="s">
        <v>240</v>
      </c>
      <c r="B403" s="81">
        <v>0.72665908796481582</v>
      </c>
      <c r="C403" s="82">
        <v>0.97201221969171159</v>
      </c>
      <c r="D403" s="82">
        <v>0.85953298076905782</v>
      </c>
      <c r="E403" s="82">
        <v>0.67464386451653258</v>
      </c>
      <c r="F403" s="82">
        <v>1.0675496208375512</v>
      </c>
      <c r="G403" s="82">
        <v>0.9509920288010324</v>
      </c>
      <c r="H403" s="83">
        <v>1.0097277688989099</v>
      </c>
      <c r="I403" s="73"/>
      <c r="J403" s="74"/>
      <c r="K403" s="75"/>
    </row>
    <row r="404" spans="1:11" x14ac:dyDescent="0.25">
      <c r="A404" s="80" t="s">
        <v>335</v>
      </c>
      <c r="B404" s="81">
        <v>0.65060252923939565</v>
      </c>
      <c r="C404" s="82">
        <v>0.86385614876126227</v>
      </c>
      <c r="D404" s="82">
        <v>0.72359068052650699</v>
      </c>
      <c r="E404" s="82">
        <v>0.40072094213799708</v>
      </c>
      <c r="F404" s="82">
        <v>1.0228861676572014</v>
      </c>
      <c r="G404" s="82">
        <v>0.76860438278648302</v>
      </c>
      <c r="H404" s="83">
        <v>0.85967243299929952</v>
      </c>
      <c r="I404" s="73"/>
      <c r="J404" s="74"/>
      <c r="K404" s="75"/>
    </row>
    <row r="405" spans="1:11" x14ac:dyDescent="0.25">
      <c r="A405" s="80" t="s">
        <v>142</v>
      </c>
      <c r="B405" s="81">
        <v>0.84608939996153643</v>
      </c>
      <c r="C405" s="82">
        <v>0.50891671116742909</v>
      </c>
      <c r="D405" s="82">
        <v>0.74821699972580047</v>
      </c>
      <c r="E405" s="82">
        <v>0.69990168280366205</v>
      </c>
      <c r="F405" s="82">
        <v>0.72997392619078894</v>
      </c>
      <c r="G405" s="82">
        <v>0.73850771884500344</v>
      </c>
      <c r="H405" s="83">
        <v>0.85019355779392114</v>
      </c>
      <c r="I405" s="73"/>
      <c r="J405" s="74"/>
      <c r="K405" s="75"/>
    </row>
    <row r="406" spans="1:11" x14ac:dyDescent="0.25">
      <c r="A406" s="80" t="s">
        <v>143</v>
      </c>
      <c r="B406" s="81">
        <v>0.62895660226366745</v>
      </c>
      <c r="C406" s="82">
        <v>0.81606229307194311</v>
      </c>
      <c r="D406" s="82">
        <v>0.84299668846489817</v>
      </c>
      <c r="E406" s="82">
        <v>1.0334044308591079</v>
      </c>
      <c r="F406" s="82">
        <v>0.93489448283630938</v>
      </c>
      <c r="G406" s="82">
        <v>0.99725937003964749</v>
      </c>
      <c r="H406" s="83">
        <v>0.66490124710445686</v>
      </c>
      <c r="I406" s="73"/>
      <c r="J406" s="74"/>
      <c r="K406" s="75"/>
    </row>
    <row r="407" spans="1:11" x14ac:dyDescent="0.25">
      <c r="A407" s="80" t="s">
        <v>571</v>
      </c>
      <c r="B407" s="81"/>
      <c r="C407" s="82"/>
      <c r="D407" s="82"/>
      <c r="E407" s="82"/>
      <c r="F407" s="82"/>
      <c r="G407" s="82"/>
      <c r="H407" s="83"/>
      <c r="I407" s="73"/>
      <c r="J407" s="74"/>
      <c r="K407" s="75"/>
    </row>
    <row r="408" spans="1:11" x14ac:dyDescent="0.25">
      <c r="A408" s="80" t="s">
        <v>144</v>
      </c>
      <c r="B408" s="81">
        <v>0.73993436106943589</v>
      </c>
      <c r="C408" s="82">
        <v>0.97015492221814348</v>
      </c>
      <c r="D408" s="82">
        <v>0.79552155861605744</v>
      </c>
      <c r="E408" s="82">
        <v>0.76282349120268855</v>
      </c>
      <c r="F408" s="82">
        <v>1.0494560448810035</v>
      </c>
      <c r="G408" s="82">
        <v>0.98039845823016203</v>
      </c>
      <c r="H408" s="83">
        <v>1.1642941980202712</v>
      </c>
      <c r="I408" s="73"/>
      <c r="J408" s="74"/>
      <c r="K408" s="75"/>
    </row>
    <row r="409" spans="1:11" x14ac:dyDescent="0.25">
      <c r="A409" s="80" t="s">
        <v>572</v>
      </c>
      <c r="B409" s="81">
        <v>0.58527072212935627</v>
      </c>
      <c r="C409" s="82">
        <v>0.84846170964120282</v>
      </c>
      <c r="D409" s="82">
        <v>0.54043416889487184</v>
      </c>
      <c r="E409" s="82">
        <v>0</v>
      </c>
      <c r="F409" s="82">
        <v>0.74573453721817129</v>
      </c>
      <c r="G409" s="82">
        <v>0.44972112570913431</v>
      </c>
      <c r="H409" s="83">
        <v>1.369974120525308</v>
      </c>
      <c r="I409" s="73"/>
      <c r="J409" s="74"/>
      <c r="K409" s="75"/>
    </row>
    <row r="410" spans="1:11" x14ac:dyDescent="0.25">
      <c r="A410" s="80" t="s">
        <v>336</v>
      </c>
      <c r="B410" s="81">
        <v>0.61850842844405762</v>
      </c>
      <c r="C410" s="82">
        <v>0.84022891390775145</v>
      </c>
      <c r="D410" s="82">
        <v>0.88707883140040755</v>
      </c>
      <c r="E410" s="82">
        <v>0.6081370106665559</v>
      </c>
      <c r="F410" s="82">
        <v>0.8746326161764596</v>
      </c>
      <c r="G410" s="82">
        <v>0.56590149941686274</v>
      </c>
      <c r="H410" s="83">
        <v>1.0500592873939325</v>
      </c>
      <c r="I410" s="73"/>
      <c r="J410" s="74"/>
      <c r="K410" s="75"/>
    </row>
    <row r="411" spans="1:11" x14ac:dyDescent="0.25">
      <c r="A411" s="80" t="s">
        <v>573</v>
      </c>
      <c r="B411" s="81">
        <v>0.67159281968159001</v>
      </c>
      <c r="C411" s="82">
        <v>0.80334964660376051</v>
      </c>
      <c r="D411" s="82">
        <v>0.88829790005901865</v>
      </c>
      <c r="E411" s="82">
        <v>0.82064602727224012</v>
      </c>
      <c r="F411" s="82">
        <v>1.128473841398743</v>
      </c>
      <c r="G411" s="82">
        <v>1.1394682825147311</v>
      </c>
      <c r="H411" s="83">
        <v>1.0564434057903023</v>
      </c>
      <c r="I411" s="73"/>
      <c r="J411" s="74"/>
      <c r="K411" s="75"/>
    </row>
    <row r="412" spans="1:11" x14ac:dyDescent="0.25">
      <c r="A412" s="80" t="s">
        <v>145</v>
      </c>
      <c r="B412" s="81">
        <v>0.7466844934295046</v>
      </c>
      <c r="C412" s="82">
        <v>0.99765255900096783</v>
      </c>
      <c r="D412" s="82">
        <v>0.85965787957662054</v>
      </c>
      <c r="E412" s="82">
        <v>0.7471122623531935</v>
      </c>
      <c r="F412" s="82">
        <v>1.1229242861086708</v>
      </c>
      <c r="G412" s="82">
        <v>0.95255133906994893</v>
      </c>
      <c r="H412" s="83">
        <v>0.71820440683739684</v>
      </c>
      <c r="I412" s="73"/>
      <c r="J412" s="74"/>
      <c r="K412" s="75"/>
    </row>
    <row r="413" spans="1:11" x14ac:dyDescent="0.25">
      <c r="A413" s="80" t="s">
        <v>574</v>
      </c>
      <c r="B413" s="81">
        <v>0.57496524392574089</v>
      </c>
      <c r="C413" s="82">
        <v>0.78311471326610704</v>
      </c>
      <c r="D413" s="82">
        <v>0.73298522315344206</v>
      </c>
      <c r="E413" s="82">
        <v>0.26929937249897057</v>
      </c>
      <c r="F413" s="82">
        <v>0.92430162130092752</v>
      </c>
      <c r="G413" s="82">
        <v>0.40796384818640613</v>
      </c>
      <c r="H413" s="83">
        <v>1.0642230074921148</v>
      </c>
      <c r="I413" s="73"/>
      <c r="J413" s="74"/>
      <c r="K413" s="75"/>
    </row>
    <row r="414" spans="1:11" x14ac:dyDescent="0.25">
      <c r="A414" s="80" t="s">
        <v>575</v>
      </c>
      <c r="B414" s="81">
        <v>0.62296439685742799</v>
      </c>
      <c r="C414" s="82">
        <v>0.82893268628369332</v>
      </c>
      <c r="D414" s="82">
        <v>0.76082600493569075</v>
      </c>
      <c r="E414" s="82">
        <v>0.40122539458781914</v>
      </c>
      <c r="F414" s="82">
        <v>0.93850872734728386</v>
      </c>
      <c r="G414" s="82">
        <v>0.53060033869109247</v>
      </c>
      <c r="H414" s="83">
        <v>0.98994311736025697</v>
      </c>
      <c r="I414" s="73"/>
      <c r="J414" s="74"/>
      <c r="K414" s="75"/>
    </row>
    <row r="415" spans="1:11" x14ac:dyDescent="0.25">
      <c r="A415" s="80" t="s">
        <v>337</v>
      </c>
      <c r="B415" s="81">
        <v>0.38968613900841653</v>
      </c>
      <c r="C415" s="82">
        <v>0.53455444000442964</v>
      </c>
      <c r="D415" s="82">
        <v>0.86134467666239845</v>
      </c>
      <c r="E415" s="82">
        <v>0.50313425459222916</v>
      </c>
      <c r="F415" s="82">
        <v>0.5989624729113201</v>
      </c>
      <c r="G415" s="82">
        <v>0.33213425356798487</v>
      </c>
      <c r="H415" s="83">
        <v>1.0693313670932751</v>
      </c>
      <c r="I415" s="73"/>
      <c r="J415" s="74"/>
      <c r="K415" s="75"/>
    </row>
    <row r="416" spans="1:11" x14ac:dyDescent="0.25">
      <c r="A416" s="80" t="s">
        <v>576</v>
      </c>
      <c r="B416" s="81">
        <v>0.30713646205572964</v>
      </c>
      <c r="C416" s="82">
        <v>0.42884945809399122</v>
      </c>
      <c r="D416" s="82">
        <v>0.59060798044156571</v>
      </c>
      <c r="E416" s="82">
        <v>0.12093836015310336</v>
      </c>
      <c r="F416" s="82">
        <v>0.66319206525336205</v>
      </c>
      <c r="G416" s="82">
        <v>6.2554324217122426E-2</v>
      </c>
      <c r="H416" s="83">
        <v>0.77301319983207561</v>
      </c>
      <c r="I416" s="73"/>
      <c r="J416" s="74"/>
      <c r="K416" s="75"/>
    </row>
    <row r="417" spans="1:11" x14ac:dyDescent="0.25">
      <c r="A417" s="80" t="s">
        <v>577</v>
      </c>
      <c r="B417" s="81">
        <v>0.21377057251256515</v>
      </c>
      <c r="C417" s="82">
        <v>0.27665292113221057</v>
      </c>
      <c r="D417" s="82">
        <v>0.54878269429482862</v>
      </c>
      <c r="E417" s="82">
        <v>3.4176827757349794E-2</v>
      </c>
      <c r="F417" s="82">
        <v>0.52511566194470838</v>
      </c>
      <c r="G417" s="82">
        <v>0.10040529559571257</v>
      </c>
      <c r="H417" s="83">
        <v>0.43182835329828906</v>
      </c>
      <c r="I417" s="73"/>
      <c r="J417" s="74"/>
      <c r="K417" s="75"/>
    </row>
    <row r="418" spans="1:11" x14ac:dyDescent="0.25">
      <c r="A418" s="80" t="s">
        <v>241</v>
      </c>
      <c r="B418" s="81">
        <v>0.64666370732703882</v>
      </c>
      <c r="C418" s="82">
        <v>0.85620384061655974</v>
      </c>
      <c r="D418" s="82">
        <v>0.80251144919392614</v>
      </c>
      <c r="E418" s="82">
        <v>0.71100813542471153</v>
      </c>
      <c r="F418" s="82">
        <v>0.97969494645763255</v>
      </c>
      <c r="G418" s="82">
        <v>0.85225132126735337</v>
      </c>
      <c r="H418" s="83">
        <v>0.74367511599554381</v>
      </c>
      <c r="I418" s="73"/>
      <c r="J418" s="74"/>
      <c r="K418" s="75"/>
    </row>
    <row r="419" spans="1:11" x14ac:dyDescent="0.25">
      <c r="A419" s="80" t="s">
        <v>578</v>
      </c>
      <c r="B419" s="81">
        <v>0.70176337967979119</v>
      </c>
      <c r="C419" s="82">
        <v>0.95002454249697088</v>
      </c>
      <c r="D419" s="82">
        <v>0.92896539094400266</v>
      </c>
      <c r="E419" s="82">
        <v>0.72555335052576331</v>
      </c>
      <c r="F419" s="82">
        <v>1.074694646297941</v>
      </c>
      <c r="G419" s="82">
        <v>0.88936992852084584</v>
      </c>
      <c r="H419" s="83">
        <v>0.76162987192609144</v>
      </c>
      <c r="I419" s="92"/>
      <c r="J419" s="74"/>
      <c r="K419" s="75"/>
    </row>
    <row r="420" spans="1:11" x14ac:dyDescent="0.25">
      <c r="A420" s="80" t="s">
        <v>242</v>
      </c>
      <c r="B420" s="81">
        <v>0.61047264947344837</v>
      </c>
      <c r="C420" s="82">
        <v>0.80962511168504459</v>
      </c>
      <c r="D420" s="82">
        <v>0.81137878141707986</v>
      </c>
      <c r="E420" s="82">
        <v>0.69740904689473937</v>
      </c>
      <c r="F420" s="82">
        <v>0.92456562731596659</v>
      </c>
      <c r="G420" s="82">
        <v>0.89697751368748113</v>
      </c>
      <c r="H420" s="83">
        <v>0.79582391524617024</v>
      </c>
      <c r="I420" s="93"/>
    </row>
    <row r="421" spans="1:11" x14ac:dyDescent="0.25">
      <c r="A421" s="80" t="s">
        <v>146</v>
      </c>
      <c r="B421" s="81">
        <v>0.71438541209439199</v>
      </c>
      <c r="C421" s="82">
        <v>0.93040703275107928</v>
      </c>
      <c r="D421" s="82">
        <v>0.84193246392103405</v>
      </c>
      <c r="E421" s="82">
        <v>0.53955921657369521</v>
      </c>
      <c r="F421" s="82">
        <v>1.0593299059845975</v>
      </c>
      <c r="G421" s="82">
        <v>0.95984499033598758</v>
      </c>
      <c r="H421" s="83">
        <v>0.96684763123018158</v>
      </c>
      <c r="I421" s="94"/>
    </row>
    <row r="422" spans="1:11" x14ac:dyDescent="0.25">
      <c r="A422" s="80" t="s">
        <v>338</v>
      </c>
      <c r="B422" s="81">
        <v>0.66707094987701177</v>
      </c>
      <c r="C422" s="82">
        <v>0.87070712280642348</v>
      </c>
      <c r="D422" s="82">
        <v>0.83064382789126978</v>
      </c>
      <c r="E422" s="82">
        <v>0.37380908509068733</v>
      </c>
      <c r="F422" s="82">
        <v>1.0281340308013174</v>
      </c>
      <c r="G422" s="82">
        <v>0.69969560378283013</v>
      </c>
      <c r="H422" s="83">
        <v>1.0794809889444523</v>
      </c>
      <c r="I422" s="94"/>
    </row>
    <row r="423" spans="1:11" x14ac:dyDescent="0.25">
      <c r="A423" s="80" t="s">
        <v>579</v>
      </c>
      <c r="B423" s="81">
        <v>0.59447951654343301</v>
      </c>
      <c r="C423" s="82">
        <v>0.78087467632514396</v>
      </c>
      <c r="D423" s="82">
        <v>0.76619955716944121</v>
      </c>
      <c r="E423" s="82">
        <v>0.3635308343077478</v>
      </c>
      <c r="F423" s="82">
        <v>0.98313070509473499</v>
      </c>
      <c r="G423" s="82">
        <v>0.52149390287839248</v>
      </c>
      <c r="H423" s="83">
        <v>1.0703983646471145</v>
      </c>
      <c r="I423" s="94"/>
    </row>
    <row r="424" spans="1:11" x14ac:dyDescent="0.25">
      <c r="A424" s="80" t="s">
        <v>339</v>
      </c>
      <c r="B424" s="81">
        <v>0.573500318155449</v>
      </c>
      <c r="C424" s="82">
        <v>0.77343488461719423</v>
      </c>
      <c r="D424" s="82">
        <v>0.78175405113404861</v>
      </c>
      <c r="E424" s="82">
        <v>0.40655875763695576</v>
      </c>
      <c r="F424" s="82">
        <v>0.81936552979026334</v>
      </c>
      <c r="G424" s="82">
        <v>0.65630173777757383</v>
      </c>
      <c r="H424" s="83">
        <v>0.85746375821577647</v>
      </c>
      <c r="I424" s="94"/>
    </row>
    <row r="425" spans="1:11" x14ac:dyDescent="0.25">
      <c r="A425" s="80" t="s">
        <v>340</v>
      </c>
      <c r="B425" s="81">
        <v>0.61291177679035191</v>
      </c>
      <c r="C425" s="82">
        <v>0.84710288346865326</v>
      </c>
      <c r="D425" s="82">
        <v>0.81380175561652934</v>
      </c>
      <c r="E425" s="82">
        <v>0.56371494582934611</v>
      </c>
      <c r="F425" s="82">
        <v>0.93754142264897933</v>
      </c>
      <c r="G425" s="82">
        <v>0.82201612267492752</v>
      </c>
      <c r="H425" s="83">
        <v>0.90605795227413854</v>
      </c>
      <c r="I425" s="94"/>
    </row>
    <row r="426" spans="1:11" ht="15.75" thickBot="1" x14ac:dyDescent="0.3">
      <c r="A426" s="80" t="s">
        <v>147</v>
      </c>
      <c r="B426" s="81">
        <v>0.63788751971243174</v>
      </c>
      <c r="C426" s="82">
        <v>0.81389276232893759</v>
      </c>
      <c r="D426" s="82">
        <v>0.93050360086327022</v>
      </c>
      <c r="E426" s="82">
        <v>0.59789390332093129</v>
      </c>
      <c r="F426" s="82">
        <v>0.6638352037217885</v>
      </c>
      <c r="G426" s="82">
        <v>0.92005279982811028</v>
      </c>
      <c r="H426" s="83">
        <v>0.91024843132869648</v>
      </c>
      <c r="I426" s="94"/>
    </row>
    <row r="427" spans="1:11" ht="15.75" thickBot="1" x14ac:dyDescent="0.3">
      <c r="A427" s="86" t="s">
        <v>246</v>
      </c>
      <c r="B427" s="87">
        <v>0.71669572922455904</v>
      </c>
      <c r="C427" s="88">
        <v>0.9598700979818745</v>
      </c>
      <c r="D427" s="88">
        <v>0.91100000000000003</v>
      </c>
      <c r="E427" s="88">
        <v>0.66224314942304185</v>
      </c>
      <c r="F427" s="88">
        <v>1.1080000000000001</v>
      </c>
      <c r="G427" s="88">
        <v>0.89800000000000002</v>
      </c>
      <c r="H427" s="89">
        <v>1.0029999999999999</v>
      </c>
      <c r="I427" s="94"/>
    </row>
    <row r="428" spans="1:11" x14ac:dyDescent="0.25">
      <c r="H428" s="91"/>
      <c r="I428" s="94"/>
    </row>
  </sheetData>
  <sheetProtection algorithmName="SHA-512" hashValue="6K0ct/idhUfIoFvppaHOlLZMUzncKg8VWaTzFAAB39J6pVw95Ob4YlXj5tRy6gS7dduj3qTuUs1PjRx5n94jLQ==" saltValue="m16akCvLybBP91l+8aOy0Q==" spinCount="100000" sheet="1" objects="1" scenarios="1" selectLockedCells="1" selectUnlockedCells="1"/>
  <pageMargins left="0.7" right="0.7" top="0.75" bottom="0.75" header="0.3" footer="0.3"/>
  <pageSetup scale="60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6"/>
  <sheetViews>
    <sheetView workbookViewId="0">
      <selection activeCell="Q38" sqref="Q38"/>
    </sheetView>
  </sheetViews>
  <sheetFormatPr defaultRowHeight="15" x14ac:dyDescent="0.25"/>
  <cols>
    <col min="1" max="1" width="16.140625" style="1" customWidth="1"/>
    <col min="2" max="2" width="9.140625" style="1"/>
    <col min="3" max="3" width="12.7109375" style="1" customWidth="1"/>
    <col min="4" max="4" width="13.7109375" style="1" customWidth="1"/>
    <col min="5" max="5" width="11.28515625" style="1" customWidth="1"/>
    <col min="6" max="6" width="19.42578125" style="1" customWidth="1"/>
    <col min="7" max="7" width="11.28515625" style="1" customWidth="1"/>
    <col min="8" max="8" width="19.28515625" style="1" customWidth="1"/>
    <col min="9" max="16384" width="9.140625" style="1"/>
  </cols>
  <sheetData>
    <row r="1" spans="1:11" ht="15.75" thickBot="1" x14ac:dyDescent="0.3">
      <c r="A1" s="95" t="s">
        <v>343</v>
      </c>
      <c r="B1" s="96"/>
      <c r="C1" s="96"/>
      <c r="D1" s="96"/>
      <c r="E1" s="96"/>
      <c r="F1" s="96"/>
      <c r="G1" s="96"/>
      <c r="H1" s="96"/>
    </row>
    <row r="2" spans="1:11" customFormat="1" ht="15.75" thickBot="1" x14ac:dyDescent="0.3">
      <c r="A2" s="97" t="s">
        <v>590</v>
      </c>
      <c r="B2" s="98" t="s">
        <v>271</v>
      </c>
      <c r="C2" s="99" t="s">
        <v>204</v>
      </c>
      <c r="D2" s="99" t="s">
        <v>205</v>
      </c>
      <c r="E2" s="99" t="s">
        <v>245</v>
      </c>
      <c r="F2" s="99" t="s">
        <v>244</v>
      </c>
      <c r="G2" s="99" t="s">
        <v>206</v>
      </c>
      <c r="H2" s="100" t="s">
        <v>243</v>
      </c>
      <c r="I2" s="47"/>
      <c r="J2" s="48"/>
      <c r="K2" s="48"/>
    </row>
    <row r="3" spans="1:11" customFormat="1" x14ac:dyDescent="0.25">
      <c r="A3" s="101" t="s">
        <v>148</v>
      </c>
      <c r="B3" s="102">
        <v>0.72697449397216207</v>
      </c>
      <c r="C3" s="103">
        <v>0.96427017254997738</v>
      </c>
      <c r="D3" s="103">
        <v>0.86281993116365574</v>
      </c>
      <c r="E3" s="103">
        <v>0.63053449631100567</v>
      </c>
      <c r="F3" s="103">
        <v>1.1082068125106466</v>
      </c>
      <c r="G3" s="103">
        <v>0.89543415223374812</v>
      </c>
      <c r="H3" s="104">
        <v>0.98161047410232438</v>
      </c>
      <c r="I3" s="47"/>
      <c r="J3" s="48"/>
      <c r="K3" s="48"/>
    </row>
    <row r="4" spans="1:11" customFormat="1" x14ac:dyDescent="0.25">
      <c r="A4" s="101" t="s">
        <v>149</v>
      </c>
      <c r="B4" s="105">
        <v>0.73944342442308497</v>
      </c>
      <c r="C4" s="106">
        <v>0.98767636175190932</v>
      </c>
      <c r="D4" s="106">
        <v>0.91627604439833588</v>
      </c>
      <c r="E4" s="106">
        <v>0.70923000390366764</v>
      </c>
      <c r="F4" s="106">
        <v>1.1384289110398471</v>
      </c>
      <c r="G4" s="106">
        <v>0.85227590972629486</v>
      </c>
      <c r="H4" s="107">
        <v>1.0353653868706638</v>
      </c>
      <c r="I4" s="47"/>
      <c r="J4" s="48"/>
      <c r="K4" s="48"/>
    </row>
    <row r="5" spans="1:11" customFormat="1" x14ac:dyDescent="0.25">
      <c r="A5" s="101" t="s">
        <v>150</v>
      </c>
      <c r="B5" s="105">
        <v>0.71216023762266856</v>
      </c>
      <c r="C5" s="106">
        <v>0.97194506096554911</v>
      </c>
      <c r="D5" s="106">
        <v>0.92775256554386998</v>
      </c>
      <c r="E5" s="106">
        <v>0.64001162543413992</v>
      </c>
      <c r="F5" s="106">
        <v>1.1124686748583068</v>
      </c>
      <c r="G5" s="106">
        <v>0.84951644299837559</v>
      </c>
      <c r="H5" s="107">
        <v>1.0141155156602524</v>
      </c>
      <c r="I5" s="47"/>
      <c r="J5" s="48"/>
      <c r="K5" s="48"/>
    </row>
    <row r="6" spans="1:11" customFormat="1" x14ac:dyDescent="0.25">
      <c r="A6" s="101" t="s">
        <v>151</v>
      </c>
      <c r="B6" s="105">
        <v>0.7103936481659503</v>
      </c>
      <c r="C6" s="106">
        <v>0.95146885873212839</v>
      </c>
      <c r="D6" s="106">
        <v>0.82491967445789272</v>
      </c>
      <c r="E6" s="106">
        <v>0.57805725112330353</v>
      </c>
      <c r="F6" s="106">
        <v>1.0675876863178704</v>
      </c>
      <c r="G6" s="106">
        <v>0.80962000998362382</v>
      </c>
      <c r="H6" s="107">
        <v>0.9569008630778012</v>
      </c>
      <c r="I6" s="47"/>
      <c r="J6" s="48"/>
      <c r="K6" s="48"/>
    </row>
    <row r="7" spans="1:11" customFormat="1" x14ac:dyDescent="0.25">
      <c r="A7" s="101" t="s">
        <v>591</v>
      </c>
      <c r="B7" s="105">
        <v>0.66943199984637058</v>
      </c>
      <c r="C7" s="106">
        <v>0.89550472023363237</v>
      </c>
      <c r="D7" s="106">
        <v>0.83590490888879543</v>
      </c>
      <c r="E7" s="106">
        <v>0.67540209427428866</v>
      </c>
      <c r="F7" s="106">
        <v>1.0452562711606059</v>
      </c>
      <c r="G7" s="106">
        <v>0.84201646702888755</v>
      </c>
      <c r="H7" s="107">
        <v>0.98004814797739048</v>
      </c>
      <c r="I7" s="47"/>
      <c r="J7" s="48"/>
      <c r="K7" s="48"/>
    </row>
    <row r="8" spans="1:11" customFormat="1" x14ac:dyDescent="0.25">
      <c r="A8" s="101" t="s">
        <v>152</v>
      </c>
      <c r="B8" s="105">
        <v>0.68534259813355647</v>
      </c>
      <c r="C8" s="106">
        <v>0.93906126343469687</v>
      </c>
      <c r="D8" s="106">
        <v>0.84922789543470945</v>
      </c>
      <c r="E8" s="106">
        <v>0.61391886816473284</v>
      </c>
      <c r="F8" s="106">
        <v>1.0674696414067864</v>
      </c>
      <c r="G8" s="106">
        <v>0.76361771160531577</v>
      </c>
      <c r="H8" s="107">
        <v>0.97191566078130753</v>
      </c>
      <c r="I8" s="47"/>
      <c r="J8" s="48"/>
      <c r="K8" s="48"/>
    </row>
    <row r="9" spans="1:11" customFormat="1" x14ac:dyDescent="0.25">
      <c r="A9" s="101" t="s">
        <v>153</v>
      </c>
      <c r="B9" s="105">
        <v>0.70224271145799244</v>
      </c>
      <c r="C9" s="106">
        <v>0.96277594813308964</v>
      </c>
      <c r="D9" s="106">
        <v>0.84815361190522309</v>
      </c>
      <c r="E9" s="106">
        <v>0.66913135675476054</v>
      </c>
      <c r="F9" s="106">
        <v>1.0769466723794536</v>
      </c>
      <c r="G9" s="106">
        <v>0.82678405936538979</v>
      </c>
      <c r="H9" s="107">
        <v>1.021730045917828</v>
      </c>
      <c r="I9" s="47"/>
      <c r="J9" s="48"/>
      <c r="K9" s="48"/>
    </row>
    <row r="10" spans="1:11" customFormat="1" x14ac:dyDescent="0.25">
      <c r="A10" s="101" t="s">
        <v>154</v>
      </c>
      <c r="B10" s="105">
        <v>0.70766909028547786</v>
      </c>
      <c r="C10" s="106">
        <v>0.95149578326289053</v>
      </c>
      <c r="D10" s="106">
        <v>0.93008839363931783</v>
      </c>
      <c r="E10" s="106">
        <v>0.64340720082986791</v>
      </c>
      <c r="F10" s="106">
        <v>1.1073571657368115</v>
      </c>
      <c r="G10" s="106">
        <v>0.86450082776571235</v>
      </c>
      <c r="H10" s="107">
        <v>0.89225213384657498</v>
      </c>
      <c r="I10" s="47"/>
      <c r="J10" s="48"/>
      <c r="K10" s="48"/>
    </row>
    <row r="11" spans="1:11" customFormat="1" x14ac:dyDescent="0.25">
      <c r="A11" s="101" t="s">
        <v>155</v>
      </c>
      <c r="B11" s="105">
        <v>0.72585546313262761</v>
      </c>
      <c r="C11" s="106">
        <v>0.95359493784392224</v>
      </c>
      <c r="D11" s="106">
        <v>0.87712513700669925</v>
      </c>
      <c r="E11" s="106">
        <v>0.67069922233385626</v>
      </c>
      <c r="F11" s="106">
        <v>1.083118864143352</v>
      </c>
      <c r="G11" s="106">
        <v>0.97782579353021104</v>
      </c>
      <c r="H11" s="107">
        <v>0.92611213888521027</v>
      </c>
      <c r="I11" s="47"/>
      <c r="J11" s="48"/>
      <c r="K11" s="48"/>
    </row>
    <row r="12" spans="1:11" customFormat="1" x14ac:dyDescent="0.25">
      <c r="A12" s="101" t="s">
        <v>157</v>
      </c>
      <c r="B12" s="105">
        <v>0.69658468379660377</v>
      </c>
      <c r="C12" s="106">
        <v>0.94920396775075022</v>
      </c>
      <c r="D12" s="106">
        <v>0.84040996236235876</v>
      </c>
      <c r="E12" s="106">
        <v>0.65946196362723264</v>
      </c>
      <c r="F12" s="106">
        <v>1.0635900365012481</v>
      </c>
      <c r="G12" s="106">
        <v>0.84001483288739698</v>
      </c>
      <c r="H12" s="107">
        <v>0.94390221069561175</v>
      </c>
      <c r="I12" s="47"/>
      <c r="J12" s="48"/>
      <c r="K12" s="48"/>
    </row>
    <row r="13" spans="1:11" customFormat="1" x14ac:dyDescent="0.25">
      <c r="A13" s="101" t="s">
        <v>156</v>
      </c>
      <c r="B13" s="105">
        <v>0.63251571540307117</v>
      </c>
      <c r="C13" s="106">
        <v>0.86931149399763952</v>
      </c>
      <c r="D13" s="106">
        <v>0.77142428016675557</v>
      </c>
      <c r="E13" s="106">
        <v>0.56824386820972284</v>
      </c>
      <c r="F13" s="106">
        <v>0.97606733227126097</v>
      </c>
      <c r="G13" s="106">
        <v>0.80419945703027951</v>
      </c>
      <c r="H13" s="107">
        <v>0.83277736823800386</v>
      </c>
      <c r="I13" s="47"/>
      <c r="J13" s="48"/>
      <c r="K13" s="48"/>
    </row>
    <row r="14" spans="1:11" customFormat="1" x14ac:dyDescent="0.25">
      <c r="A14" s="101" t="s">
        <v>158</v>
      </c>
      <c r="B14" s="105">
        <v>0.71986059764625177</v>
      </c>
      <c r="C14" s="106">
        <v>0.96791450602568929</v>
      </c>
      <c r="D14" s="106">
        <v>0.89702212690438188</v>
      </c>
      <c r="E14" s="106">
        <v>0.65722460102921398</v>
      </c>
      <c r="F14" s="106">
        <v>1.0739059583069823</v>
      </c>
      <c r="G14" s="106">
        <v>0.82490415071129153</v>
      </c>
      <c r="H14" s="107">
        <v>1.0566294809303527</v>
      </c>
      <c r="I14" s="47"/>
      <c r="J14" s="48"/>
      <c r="K14" s="48"/>
    </row>
    <row r="15" spans="1:11" customFormat="1" x14ac:dyDescent="0.25">
      <c r="A15" s="101" t="s">
        <v>159</v>
      </c>
      <c r="B15" s="105">
        <v>0.72665546811630299</v>
      </c>
      <c r="C15" s="106">
        <v>0.98353483389490326</v>
      </c>
      <c r="D15" s="106">
        <v>0.87782639910694971</v>
      </c>
      <c r="E15" s="106">
        <v>0.67229565816247827</v>
      </c>
      <c r="F15" s="106">
        <v>1.1047643882075819</v>
      </c>
      <c r="G15" s="106">
        <v>0.85902758525902201</v>
      </c>
      <c r="H15" s="107">
        <v>0.90999810275026161</v>
      </c>
      <c r="I15" s="47"/>
      <c r="J15" s="48"/>
      <c r="K15" s="48"/>
    </row>
    <row r="16" spans="1:11" customFormat="1" x14ac:dyDescent="0.25">
      <c r="A16" s="101" t="s">
        <v>160</v>
      </c>
      <c r="B16" s="105">
        <v>0.62663891673760674</v>
      </c>
      <c r="C16" s="106">
        <v>0.86570258082792206</v>
      </c>
      <c r="D16" s="106">
        <v>0.8595510746563525</v>
      </c>
      <c r="E16" s="106">
        <v>0.51763213713542322</v>
      </c>
      <c r="F16" s="106">
        <v>1.0084866561727424</v>
      </c>
      <c r="G16" s="106">
        <v>0.77413069385410782</v>
      </c>
      <c r="H16" s="107">
        <v>0.91805807891752855</v>
      </c>
      <c r="I16" s="47"/>
      <c r="J16" s="48"/>
      <c r="K16" s="48"/>
    </row>
    <row r="17" spans="1:11" customFormat="1" x14ac:dyDescent="0.25">
      <c r="A17" s="101" t="s">
        <v>161</v>
      </c>
      <c r="B17" s="105">
        <v>0.66428711200989932</v>
      </c>
      <c r="C17" s="106">
        <v>0.90391747215923457</v>
      </c>
      <c r="D17" s="106">
        <v>0.90449196894174444</v>
      </c>
      <c r="E17" s="106">
        <v>0.70999949390300432</v>
      </c>
      <c r="F17" s="106">
        <v>1.0644441653262675</v>
      </c>
      <c r="G17" s="106">
        <v>0.87134452933660056</v>
      </c>
      <c r="H17" s="107">
        <v>0.80467042439801595</v>
      </c>
      <c r="I17" s="47"/>
      <c r="J17" s="48"/>
      <c r="K17" s="48"/>
    </row>
    <row r="18" spans="1:11" customFormat="1" x14ac:dyDescent="0.25">
      <c r="A18" s="101" t="s">
        <v>162</v>
      </c>
      <c r="B18" s="105">
        <v>0.69304329476564008</v>
      </c>
      <c r="C18" s="106">
        <v>0.92402290784666063</v>
      </c>
      <c r="D18" s="106">
        <v>0.91255870014650453</v>
      </c>
      <c r="E18" s="106">
        <v>0.72623545629116426</v>
      </c>
      <c r="F18" s="106">
        <v>1.0997586602268881</v>
      </c>
      <c r="G18" s="106">
        <v>0.91860836414937219</v>
      </c>
      <c r="H18" s="107">
        <v>0.84008577883702051</v>
      </c>
      <c r="I18" s="47"/>
      <c r="J18" s="48"/>
      <c r="K18" s="48"/>
    </row>
    <row r="19" spans="1:11" customFormat="1" x14ac:dyDescent="0.25">
      <c r="A19" s="101" t="s">
        <v>163</v>
      </c>
      <c r="B19" s="105">
        <v>0.6482192656995498</v>
      </c>
      <c r="C19" s="106">
        <v>0.88292229623553287</v>
      </c>
      <c r="D19" s="106">
        <v>0.83413183939649904</v>
      </c>
      <c r="E19" s="106">
        <v>0.57655034933616767</v>
      </c>
      <c r="F19" s="106">
        <v>1.0137003412249554</v>
      </c>
      <c r="G19" s="106">
        <v>0.80246717438822424</v>
      </c>
      <c r="H19" s="107">
        <v>0.97561800475305616</v>
      </c>
      <c r="I19" s="47"/>
      <c r="J19" s="48"/>
      <c r="K19" s="48"/>
    </row>
    <row r="20" spans="1:11" customFormat="1" x14ac:dyDescent="0.25">
      <c r="A20" s="101" t="s">
        <v>247</v>
      </c>
      <c r="B20" s="105">
        <v>0.72406886215451771</v>
      </c>
      <c r="C20" s="106">
        <v>0.95971604466960592</v>
      </c>
      <c r="D20" s="106">
        <v>0.89858510386718127</v>
      </c>
      <c r="E20" s="106">
        <v>0.68576791167916118</v>
      </c>
      <c r="F20" s="106">
        <v>1.1540385861267948</v>
      </c>
      <c r="G20" s="106">
        <v>0.93818536307588385</v>
      </c>
      <c r="H20" s="107">
        <v>0.88404422949102557</v>
      </c>
      <c r="I20" s="47"/>
      <c r="J20" s="48"/>
      <c r="K20" s="48"/>
    </row>
    <row r="21" spans="1:11" customFormat="1" x14ac:dyDescent="0.25">
      <c r="A21" s="101" t="s">
        <v>164</v>
      </c>
      <c r="B21" s="105">
        <v>0.70901495747053178</v>
      </c>
      <c r="C21" s="106">
        <v>0.91643463730897468</v>
      </c>
      <c r="D21" s="106">
        <v>0.90206575051316407</v>
      </c>
      <c r="E21" s="106">
        <v>0.59310175969913159</v>
      </c>
      <c r="F21" s="106">
        <v>1.1164890009416291</v>
      </c>
      <c r="G21" s="106">
        <v>0.94118344817752531</v>
      </c>
      <c r="H21" s="107">
        <v>0.98626192028490889</v>
      </c>
      <c r="I21" s="47"/>
      <c r="J21" s="48"/>
      <c r="K21" s="48"/>
    </row>
    <row r="22" spans="1:11" customFormat="1" x14ac:dyDescent="0.25">
      <c r="A22" s="101" t="s">
        <v>165</v>
      </c>
      <c r="B22" s="105">
        <v>0.65914575334538028</v>
      </c>
      <c r="C22" s="106">
        <v>0.88622383858467091</v>
      </c>
      <c r="D22" s="106">
        <v>0.83810190770412596</v>
      </c>
      <c r="E22" s="106">
        <v>0.61489840408986973</v>
      </c>
      <c r="F22" s="106">
        <v>1.0176364542401619</v>
      </c>
      <c r="G22" s="106">
        <v>0.76349597040790196</v>
      </c>
      <c r="H22" s="107">
        <v>0.96874346040801829</v>
      </c>
      <c r="I22" s="47"/>
      <c r="J22" s="48"/>
      <c r="K22" s="48"/>
    </row>
    <row r="23" spans="1:11" customFormat="1" x14ac:dyDescent="0.25">
      <c r="A23" s="101" t="s">
        <v>166</v>
      </c>
      <c r="B23" s="105">
        <v>0.73500736510345488</v>
      </c>
      <c r="C23" s="106">
        <v>0.97141445924852787</v>
      </c>
      <c r="D23" s="106">
        <v>0.85571452339955123</v>
      </c>
      <c r="E23" s="106">
        <v>0.67692609508867596</v>
      </c>
      <c r="F23" s="106">
        <v>1.0929643107367457</v>
      </c>
      <c r="G23" s="106">
        <v>0.9114464304746468</v>
      </c>
      <c r="H23" s="107">
        <v>0.96208079801512836</v>
      </c>
      <c r="I23" s="47"/>
      <c r="J23" s="48"/>
      <c r="K23" s="48"/>
    </row>
    <row r="24" spans="1:11" customFormat="1" x14ac:dyDescent="0.25">
      <c r="A24" s="101" t="s">
        <v>167</v>
      </c>
      <c r="B24" s="105">
        <v>0.75073741923350601</v>
      </c>
      <c r="C24" s="106">
        <v>0.9823458248312007</v>
      </c>
      <c r="D24" s="106">
        <v>0.87638734402356322</v>
      </c>
      <c r="E24" s="106">
        <v>0.66422066958174741</v>
      </c>
      <c r="F24" s="106">
        <v>1.1098789766590746</v>
      </c>
      <c r="G24" s="106">
        <v>0.9564179277764312</v>
      </c>
      <c r="H24" s="107">
        <v>0.99951626154772444</v>
      </c>
      <c r="I24" s="47"/>
      <c r="J24" s="48"/>
      <c r="K24" s="48"/>
    </row>
    <row r="25" spans="1:11" customFormat="1" x14ac:dyDescent="0.25">
      <c r="A25" s="101" t="s">
        <v>168</v>
      </c>
      <c r="B25" s="105">
        <v>0.64548527139568435</v>
      </c>
      <c r="C25" s="106">
        <v>0.89470237036836586</v>
      </c>
      <c r="D25" s="106">
        <v>0.82398148297765372</v>
      </c>
      <c r="E25" s="106">
        <v>0.57067566521718283</v>
      </c>
      <c r="F25" s="106">
        <v>0.96889304822623923</v>
      </c>
      <c r="G25" s="106">
        <v>0.81734462374041106</v>
      </c>
      <c r="H25" s="107">
        <v>0.97606193867656998</v>
      </c>
      <c r="I25" s="47"/>
      <c r="J25" s="48"/>
      <c r="K25" s="48"/>
    </row>
    <row r="26" spans="1:11" customFormat="1" ht="15.75" thickBot="1" x14ac:dyDescent="0.3">
      <c r="A26" s="101" t="s">
        <v>169</v>
      </c>
      <c r="B26" s="108">
        <v>0.73553755140590638</v>
      </c>
      <c r="C26" s="109">
        <v>0.96676678191402143</v>
      </c>
      <c r="D26" s="109">
        <v>0.94984185465432636</v>
      </c>
      <c r="E26" s="109">
        <v>0.65356027029272901</v>
      </c>
      <c r="F26" s="109">
        <v>1.1381346207265377</v>
      </c>
      <c r="G26" s="109">
        <v>0.96329452804071003</v>
      </c>
      <c r="H26" s="110">
        <v>1.0550762996998688</v>
      </c>
      <c r="I26" s="47"/>
      <c r="J26" s="48"/>
      <c r="K26" s="48"/>
    </row>
    <row r="27" spans="1:11" customFormat="1" ht="15.75" thickBot="1" x14ac:dyDescent="0.3">
      <c r="A27" s="111" t="s">
        <v>246</v>
      </c>
      <c r="B27" s="112">
        <v>0.71680815991857838</v>
      </c>
      <c r="C27" s="113">
        <v>0.96005339935381206</v>
      </c>
      <c r="D27" s="113">
        <v>0.91096482253422184</v>
      </c>
      <c r="E27" s="113">
        <v>0.66152089294061056</v>
      </c>
      <c r="F27" s="113">
        <v>1.1079972834076333</v>
      </c>
      <c r="G27" s="113">
        <v>0.89809516956049384</v>
      </c>
      <c r="H27" s="114">
        <v>1.002959792289984</v>
      </c>
      <c r="I27" s="47"/>
      <c r="J27" s="48"/>
      <c r="K27" s="48"/>
    </row>
    <row r="28" spans="1:11" customFormat="1" ht="15.75" thickBot="1" x14ac:dyDescent="0.3">
      <c r="A28" s="115"/>
      <c r="B28" s="116"/>
      <c r="C28" s="116"/>
      <c r="D28" s="116"/>
      <c r="E28" s="116"/>
      <c r="F28" s="116"/>
      <c r="G28" s="116"/>
      <c r="H28" s="116"/>
      <c r="I28" s="48"/>
      <c r="J28" s="48"/>
      <c r="K28" s="48"/>
    </row>
    <row r="29" spans="1:11" customFormat="1" ht="15.75" thickBot="1" x14ac:dyDescent="0.3">
      <c r="A29" s="117" t="s">
        <v>592</v>
      </c>
      <c r="B29" s="112">
        <v>0.67600000000000005</v>
      </c>
      <c r="C29" s="113">
        <v>0.90500000000000003</v>
      </c>
      <c r="D29" s="113">
        <v>0.85399999999999998</v>
      </c>
      <c r="E29" s="113">
        <v>0.628</v>
      </c>
      <c r="F29" s="113">
        <v>1.0429999999999999</v>
      </c>
      <c r="G29" s="113">
        <v>0.86</v>
      </c>
      <c r="H29" s="114">
        <v>0.95499999999999996</v>
      </c>
      <c r="I29" s="48"/>
      <c r="J29" s="48"/>
      <c r="K29" s="48"/>
    </row>
    <row r="30" spans="1:11" customFormat="1" x14ac:dyDescent="0.25">
      <c r="A30" s="61"/>
      <c r="B30" s="60"/>
      <c r="C30" s="60"/>
      <c r="D30" s="60"/>
      <c r="E30" s="60"/>
      <c r="F30" s="60"/>
      <c r="G30" s="60"/>
      <c r="H30" s="60"/>
      <c r="I30" s="48"/>
      <c r="J30" s="48"/>
      <c r="K30" s="48"/>
    </row>
    <row r="31" spans="1:11" customFormat="1" x14ac:dyDescent="0.25">
      <c r="A31" s="118"/>
      <c r="B31" s="118"/>
      <c r="C31" s="118"/>
      <c r="D31" s="118"/>
      <c r="E31" s="118"/>
      <c r="F31" s="118"/>
      <c r="G31" s="118"/>
      <c r="H31" s="118"/>
      <c r="I31" s="118"/>
      <c r="J31" s="48"/>
      <c r="K31" s="48"/>
    </row>
    <row r="32" spans="1:11" customFormat="1" x14ac:dyDescent="0.25">
      <c r="A32" s="118"/>
      <c r="B32" s="118"/>
      <c r="C32" s="118"/>
      <c r="D32" s="118"/>
      <c r="E32" s="118"/>
      <c r="F32" s="118"/>
      <c r="G32" s="118"/>
      <c r="H32" s="118"/>
      <c r="I32" s="118"/>
      <c r="J32" s="48"/>
      <c r="K32" s="48"/>
    </row>
    <row r="33" spans="1:11" customFormat="1" x14ac:dyDescent="0.25">
      <c r="A33" s="118"/>
      <c r="B33" s="118"/>
      <c r="C33" s="118"/>
      <c r="D33" s="118"/>
      <c r="E33" s="118"/>
      <c r="F33" s="118"/>
      <c r="G33" s="118"/>
      <c r="H33" s="118"/>
      <c r="I33" s="118"/>
      <c r="J33" s="48"/>
      <c r="K33" s="48"/>
    </row>
    <row r="34" spans="1:11" customFormat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48"/>
      <c r="K34" s="48"/>
    </row>
    <row r="35" spans="1:11" customFormat="1" x14ac:dyDescent="0.25">
      <c r="A35" s="118"/>
      <c r="B35" s="118"/>
      <c r="C35" s="118"/>
      <c r="D35" s="118"/>
      <c r="E35" s="118"/>
      <c r="F35" s="118"/>
      <c r="G35" s="118"/>
      <c r="H35" s="118"/>
      <c r="I35" s="118"/>
      <c r="J35" s="48"/>
      <c r="K35" s="48"/>
    </row>
    <row r="36" spans="1:11" customFormat="1" x14ac:dyDescent="0.25">
      <c r="A36" s="118"/>
      <c r="B36" s="118"/>
      <c r="C36" s="118"/>
      <c r="D36" s="118"/>
      <c r="E36" s="118"/>
      <c r="F36" s="118"/>
      <c r="G36" s="118"/>
      <c r="H36" s="118"/>
      <c r="I36" s="118"/>
      <c r="J36" s="48"/>
      <c r="K36" s="48"/>
    </row>
  </sheetData>
  <sheetProtection algorithmName="SHA-512" hashValue="/06oqO+HpqsLXt6ylibm3/PfKJKaVMnpknFMIXtuKI6Fn7kaRdUeMtn3+hkysckQvRASUqp23A642Q4O3T4oaA==" saltValue="G2Wy8+vjhVMEsgO1kjoAWw==" spinCount="100000" sheet="1" objects="1" scenarios="1" selectLockedCells="1" selectUnlockedCells="1"/>
  <pageMargins left="0.7" right="0.7" top="0.75" bottom="0.75" header="0.3" footer="0.3"/>
  <pageSetup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424"/>
  <sheetViews>
    <sheetView workbookViewId="0">
      <selection activeCell="D8" sqref="D8"/>
    </sheetView>
  </sheetViews>
  <sheetFormatPr defaultRowHeight="15" x14ac:dyDescent="0.25"/>
  <cols>
    <col min="1" max="1" width="41.28515625" customWidth="1"/>
    <col min="2" max="2" width="11.28515625" customWidth="1"/>
  </cols>
  <sheetData>
    <row r="1" spans="1:3" ht="15.75" thickBot="1" x14ac:dyDescent="0.3">
      <c r="A1" s="119" t="s">
        <v>343</v>
      </c>
      <c r="B1" s="75"/>
      <c r="C1" s="75"/>
    </row>
    <row r="2" spans="1:3" ht="15.75" thickBot="1" x14ac:dyDescent="0.3">
      <c r="A2" s="120" t="s">
        <v>363</v>
      </c>
      <c r="B2" s="121" t="s">
        <v>599</v>
      </c>
      <c r="C2" s="75"/>
    </row>
    <row r="3" spans="1:3" x14ac:dyDescent="0.25">
      <c r="A3" s="122" t="s">
        <v>364</v>
      </c>
      <c r="B3" s="123">
        <v>0.71748021277039109</v>
      </c>
      <c r="C3" s="75"/>
    </row>
    <row r="4" spans="1:3" x14ac:dyDescent="0.25">
      <c r="A4" s="124" t="s">
        <v>272</v>
      </c>
      <c r="B4" s="125">
        <v>0.84045235783717476</v>
      </c>
      <c r="C4" s="75"/>
    </row>
    <row r="5" spans="1:3" x14ac:dyDescent="0.25">
      <c r="A5" s="124" t="s">
        <v>54</v>
      </c>
      <c r="B5" s="125">
        <v>0.95917897628491799</v>
      </c>
      <c r="C5" s="75"/>
    </row>
    <row r="6" spans="1:3" x14ac:dyDescent="0.25">
      <c r="A6" s="124" t="s">
        <v>365</v>
      </c>
      <c r="B6" s="125">
        <v>0.60403063007631763</v>
      </c>
      <c r="C6" s="75"/>
    </row>
    <row r="7" spans="1:3" x14ac:dyDescent="0.25">
      <c r="A7" s="124" t="s">
        <v>273</v>
      </c>
      <c r="B7" s="125">
        <v>0.77206617519326493</v>
      </c>
      <c r="C7" s="75"/>
    </row>
    <row r="8" spans="1:3" x14ac:dyDescent="0.25">
      <c r="A8" s="124" t="s">
        <v>366</v>
      </c>
      <c r="B8" s="125">
        <v>0.84006802445652307</v>
      </c>
      <c r="C8" s="75"/>
    </row>
    <row r="9" spans="1:3" x14ac:dyDescent="0.25">
      <c r="A9" s="124" t="s">
        <v>367</v>
      </c>
      <c r="B9" s="125"/>
      <c r="C9" s="75"/>
    </row>
    <row r="10" spans="1:3" x14ac:dyDescent="0.25">
      <c r="A10" s="124" t="s">
        <v>274</v>
      </c>
      <c r="B10" s="125">
        <v>0.87003025373599685</v>
      </c>
      <c r="C10" s="75"/>
    </row>
    <row r="11" spans="1:3" x14ac:dyDescent="0.25">
      <c r="A11" s="124" t="s">
        <v>368</v>
      </c>
      <c r="B11" s="125">
        <v>0.8561200542014975</v>
      </c>
      <c r="C11" s="75"/>
    </row>
    <row r="12" spans="1:3" x14ac:dyDescent="0.25">
      <c r="A12" s="124" t="s">
        <v>369</v>
      </c>
      <c r="B12" s="125">
        <v>0.85331469806506977</v>
      </c>
      <c r="C12" s="75"/>
    </row>
    <row r="13" spans="1:3" x14ac:dyDescent="0.25">
      <c r="A13" s="124" t="s">
        <v>370</v>
      </c>
      <c r="B13" s="125"/>
      <c r="C13" s="75"/>
    </row>
    <row r="14" spans="1:3" x14ac:dyDescent="0.25">
      <c r="A14" s="124" t="s">
        <v>275</v>
      </c>
      <c r="B14" s="125">
        <v>0.53291650377896926</v>
      </c>
      <c r="C14" s="75"/>
    </row>
    <row r="15" spans="1:3" x14ac:dyDescent="0.25">
      <c r="A15" s="124" t="s">
        <v>371</v>
      </c>
      <c r="B15" s="125"/>
      <c r="C15" s="75"/>
    </row>
    <row r="16" spans="1:3" x14ac:dyDescent="0.25">
      <c r="A16" s="124" t="s">
        <v>55</v>
      </c>
      <c r="B16" s="125">
        <v>0.9899494936611668</v>
      </c>
      <c r="C16" s="75"/>
    </row>
    <row r="17" spans="1:3" x14ac:dyDescent="0.25">
      <c r="A17" s="124" t="s">
        <v>207</v>
      </c>
      <c r="B17" s="125">
        <v>0.85784408859143113</v>
      </c>
      <c r="C17" s="75"/>
    </row>
    <row r="18" spans="1:3" x14ac:dyDescent="0.25">
      <c r="A18" s="124" t="s">
        <v>372</v>
      </c>
      <c r="B18" s="125">
        <v>0.78983885105002227</v>
      </c>
      <c r="C18" s="75"/>
    </row>
    <row r="19" spans="1:3" x14ac:dyDescent="0.25">
      <c r="A19" s="124" t="s">
        <v>276</v>
      </c>
      <c r="B19" s="125">
        <v>0.61327903464977807</v>
      </c>
      <c r="C19" s="75"/>
    </row>
    <row r="20" spans="1:3" x14ac:dyDescent="0.25">
      <c r="A20" s="124" t="s">
        <v>56</v>
      </c>
      <c r="B20" s="125">
        <v>0.78155951309667937</v>
      </c>
      <c r="C20" s="75"/>
    </row>
    <row r="21" spans="1:3" x14ac:dyDescent="0.25">
      <c r="A21" s="124" t="s">
        <v>57</v>
      </c>
      <c r="B21" s="125">
        <v>0.91316893450948422</v>
      </c>
      <c r="C21" s="75"/>
    </row>
    <row r="22" spans="1:3" x14ac:dyDescent="0.25">
      <c r="A22" s="124" t="s">
        <v>58</v>
      </c>
      <c r="B22" s="125">
        <v>0.73803417566156404</v>
      </c>
      <c r="C22" s="75"/>
    </row>
    <row r="23" spans="1:3" x14ac:dyDescent="0.25">
      <c r="A23" s="124" t="s">
        <v>373</v>
      </c>
      <c r="B23" s="125">
        <v>0.74631180374640649</v>
      </c>
      <c r="C23" s="75"/>
    </row>
    <row r="24" spans="1:3" x14ac:dyDescent="0.25">
      <c r="A24" s="124" t="s">
        <v>59</v>
      </c>
      <c r="B24" s="125">
        <v>0.88936771521814506</v>
      </c>
      <c r="C24" s="75"/>
    </row>
    <row r="25" spans="1:3" x14ac:dyDescent="0.25">
      <c r="A25" s="124" t="s">
        <v>208</v>
      </c>
      <c r="B25" s="125">
        <v>0.9295391809123813</v>
      </c>
      <c r="C25" s="75"/>
    </row>
    <row r="26" spans="1:3" x14ac:dyDescent="0.25">
      <c r="A26" s="124" t="s">
        <v>60</v>
      </c>
      <c r="B26" s="125">
        <v>0.91449984725917166</v>
      </c>
      <c r="C26" s="75"/>
    </row>
    <row r="27" spans="1:3" x14ac:dyDescent="0.25">
      <c r="A27" s="124" t="s">
        <v>277</v>
      </c>
      <c r="B27" s="125">
        <v>0.67202607659156166</v>
      </c>
      <c r="C27" s="75"/>
    </row>
    <row r="28" spans="1:3" x14ac:dyDescent="0.25">
      <c r="A28" s="124" t="s">
        <v>278</v>
      </c>
      <c r="B28" s="125">
        <v>0.86978732670849102</v>
      </c>
      <c r="C28" s="75"/>
    </row>
    <row r="29" spans="1:3" x14ac:dyDescent="0.25">
      <c r="A29" s="124" t="s">
        <v>374</v>
      </c>
      <c r="B29" s="125">
        <v>0.67753052997456797</v>
      </c>
      <c r="C29" s="75"/>
    </row>
    <row r="30" spans="1:3" x14ac:dyDescent="0.25">
      <c r="A30" s="124" t="s">
        <v>375</v>
      </c>
      <c r="B30" s="125">
        <v>0.77040496462822039</v>
      </c>
      <c r="C30" s="75"/>
    </row>
    <row r="31" spans="1:3" x14ac:dyDescent="0.25">
      <c r="A31" s="124" t="s">
        <v>376</v>
      </c>
      <c r="B31" s="125">
        <v>0.41472882706655445</v>
      </c>
      <c r="C31" s="75"/>
    </row>
    <row r="32" spans="1:3" x14ac:dyDescent="0.25">
      <c r="A32" s="124" t="s">
        <v>377</v>
      </c>
      <c r="B32" s="125">
        <v>0.77329688997752177</v>
      </c>
      <c r="C32" s="75"/>
    </row>
    <row r="33" spans="1:3" x14ac:dyDescent="0.25">
      <c r="A33" s="124" t="s">
        <v>378</v>
      </c>
      <c r="B33" s="125">
        <v>0.67230945255886432</v>
      </c>
      <c r="C33" s="75"/>
    </row>
    <row r="34" spans="1:3" x14ac:dyDescent="0.25">
      <c r="A34" s="124" t="s">
        <v>379</v>
      </c>
      <c r="B34" s="125">
        <v>0.85143988319006791</v>
      </c>
      <c r="C34" s="75"/>
    </row>
    <row r="35" spans="1:3" x14ac:dyDescent="0.25">
      <c r="A35" s="124" t="s">
        <v>380</v>
      </c>
      <c r="B35" s="125">
        <v>0.72061481686523354</v>
      </c>
      <c r="C35" s="75"/>
    </row>
    <row r="36" spans="1:3" x14ac:dyDescent="0.25">
      <c r="A36" s="124" t="s">
        <v>61</v>
      </c>
      <c r="B36" s="125">
        <v>0.87348277357699033</v>
      </c>
      <c r="C36" s="75"/>
    </row>
    <row r="37" spans="1:3" x14ac:dyDescent="0.25">
      <c r="A37" s="124" t="s">
        <v>381</v>
      </c>
      <c r="B37" s="125">
        <v>0.78212938605598159</v>
      </c>
      <c r="C37" s="75"/>
    </row>
    <row r="38" spans="1:3" x14ac:dyDescent="0.25">
      <c r="A38" s="124" t="s">
        <v>62</v>
      </c>
      <c r="B38" s="125">
        <v>0.93368241638348537</v>
      </c>
      <c r="C38" s="75"/>
    </row>
    <row r="39" spans="1:3" x14ac:dyDescent="0.25">
      <c r="A39" s="124" t="s">
        <v>382</v>
      </c>
      <c r="B39" s="125">
        <v>0.28284271247461895</v>
      </c>
      <c r="C39" s="75"/>
    </row>
    <row r="40" spans="1:3" x14ac:dyDescent="0.25">
      <c r="A40" s="124" t="s">
        <v>383</v>
      </c>
      <c r="B40" s="125">
        <v>0.11547005383792526</v>
      </c>
      <c r="C40" s="75"/>
    </row>
    <row r="41" spans="1:3" x14ac:dyDescent="0.25">
      <c r="A41" s="124" t="s">
        <v>209</v>
      </c>
      <c r="B41" s="125">
        <v>0.91816211367037792</v>
      </c>
      <c r="C41" s="75"/>
    </row>
    <row r="42" spans="1:3" x14ac:dyDescent="0.25">
      <c r="A42" s="124" t="s">
        <v>63</v>
      </c>
      <c r="B42" s="125">
        <v>0.90243558640286614</v>
      </c>
      <c r="C42" s="75"/>
    </row>
    <row r="43" spans="1:3" x14ac:dyDescent="0.25">
      <c r="A43" s="124" t="s">
        <v>210</v>
      </c>
      <c r="B43" s="125">
        <v>0.86135830230742816</v>
      </c>
      <c r="C43" s="75"/>
    </row>
    <row r="44" spans="1:3" x14ac:dyDescent="0.25">
      <c r="A44" s="124" t="s">
        <v>384</v>
      </c>
      <c r="B44" s="125">
        <v>0.80954266574627742</v>
      </c>
      <c r="C44" s="75"/>
    </row>
    <row r="45" spans="1:3" x14ac:dyDescent="0.25">
      <c r="A45" s="124" t="s">
        <v>385</v>
      </c>
      <c r="B45" s="125">
        <v>0.9144418785835422</v>
      </c>
      <c r="C45" s="75"/>
    </row>
    <row r="46" spans="1:3" x14ac:dyDescent="0.25">
      <c r="A46" s="124" t="s">
        <v>386</v>
      </c>
      <c r="B46" s="125">
        <v>0.91483182660981188</v>
      </c>
      <c r="C46" s="75"/>
    </row>
    <row r="47" spans="1:3" x14ac:dyDescent="0.25">
      <c r="A47" s="124" t="s">
        <v>64</v>
      </c>
      <c r="B47" s="125">
        <v>0.9867489976172179</v>
      </c>
      <c r="C47" s="75"/>
    </row>
    <row r="48" spans="1:3" x14ac:dyDescent="0.25">
      <c r="A48" s="124" t="s">
        <v>387</v>
      </c>
      <c r="B48" s="125">
        <v>0.67649616319941486</v>
      </c>
      <c r="C48" s="75"/>
    </row>
    <row r="49" spans="1:3" x14ac:dyDescent="0.25">
      <c r="A49" s="124" t="s">
        <v>388</v>
      </c>
      <c r="B49" s="125">
        <v>0.58800649144965078</v>
      </c>
      <c r="C49" s="75"/>
    </row>
    <row r="50" spans="1:3" x14ac:dyDescent="0.25">
      <c r="A50" s="124" t="s">
        <v>211</v>
      </c>
      <c r="B50" s="125">
        <v>0.65958053091462554</v>
      </c>
      <c r="C50" s="75"/>
    </row>
    <row r="51" spans="1:3" x14ac:dyDescent="0.25">
      <c r="A51" s="124" t="s">
        <v>389</v>
      </c>
      <c r="B51" s="125">
        <v>0.92705050299397851</v>
      </c>
      <c r="C51" s="75"/>
    </row>
    <row r="52" spans="1:3" x14ac:dyDescent="0.25">
      <c r="A52" s="124" t="s">
        <v>65</v>
      </c>
      <c r="B52" s="125">
        <v>0.87630460722687731</v>
      </c>
      <c r="C52" s="75"/>
    </row>
    <row r="53" spans="1:3" x14ac:dyDescent="0.25">
      <c r="A53" s="124" t="s">
        <v>212</v>
      </c>
      <c r="B53" s="125">
        <v>0.78286289792012154</v>
      </c>
      <c r="C53" s="75"/>
    </row>
    <row r="54" spans="1:3" x14ac:dyDescent="0.25">
      <c r="A54" s="124" t="s">
        <v>390</v>
      </c>
      <c r="B54" s="125">
        <v>0.70547194667216451</v>
      </c>
      <c r="C54" s="75"/>
    </row>
    <row r="55" spans="1:3" x14ac:dyDescent="0.25">
      <c r="A55" s="124" t="s">
        <v>391</v>
      </c>
      <c r="B55" s="125">
        <v>0.84100708774137611</v>
      </c>
      <c r="C55" s="75"/>
    </row>
    <row r="56" spans="1:3" x14ac:dyDescent="0.25">
      <c r="A56" s="124" t="s">
        <v>66</v>
      </c>
      <c r="B56" s="125">
        <v>0.92364632281207559</v>
      </c>
      <c r="C56" s="75"/>
    </row>
    <row r="57" spans="1:3" x14ac:dyDescent="0.25">
      <c r="A57" s="124" t="s">
        <v>67</v>
      </c>
      <c r="B57" s="125">
        <v>0.8990415461039688</v>
      </c>
      <c r="C57" s="75"/>
    </row>
    <row r="58" spans="1:3" x14ac:dyDescent="0.25">
      <c r="A58" s="124" t="s">
        <v>392</v>
      </c>
      <c r="B58" s="125">
        <v>0.92616440232699315</v>
      </c>
      <c r="C58" s="75"/>
    </row>
    <row r="59" spans="1:3" x14ac:dyDescent="0.25">
      <c r="A59" s="124" t="s">
        <v>393</v>
      </c>
      <c r="B59" s="125">
        <v>0.7244492755031775</v>
      </c>
      <c r="C59" s="75"/>
    </row>
    <row r="60" spans="1:3" x14ac:dyDescent="0.25">
      <c r="A60" s="124" t="s">
        <v>394</v>
      </c>
      <c r="B60" s="125">
        <v>0.62431424054296691</v>
      </c>
      <c r="C60" s="75"/>
    </row>
    <row r="61" spans="1:3" x14ac:dyDescent="0.25">
      <c r="A61" s="124" t="s">
        <v>213</v>
      </c>
      <c r="B61" s="125">
        <v>1.0359260867179942</v>
      </c>
      <c r="C61" s="75"/>
    </row>
    <row r="62" spans="1:3" x14ac:dyDescent="0.25">
      <c r="A62" s="124" t="s">
        <v>68</v>
      </c>
      <c r="B62" s="125">
        <v>0.99453049681289785</v>
      </c>
      <c r="C62" s="75"/>
    </row>
    <row r="63" spans="1:3" x14ac:dyDescent="0.25">
      <c r="A63" s="124" t="s">
        <v>395</v>
      </c>
      <c r="B63" s="125">
        <v>0.76243186122095929</v>
      </c>
      <c r="C63" s="75"/>
    </row>
    <row r="64" spans="1:3" x14ac:dyDescent="0.25">
      <c r="A64" s="124" t="s">
        <v>396</v>
      </c>
      <c r="B64" s="125">
        <v>0.8832420184689187</v>
      </c>
      <c r="C64" s="75"/>
    </row>
    <row r="65" spans="1:3" x14ac:dyDescent="0.25">
      <c r="A65" s="124" t="s">
        <v>69</v>
      </c>
      <c r="B65" s="125">
        <v>0.92154080388764303</v>
      </c>
      <c r="C65" s="75"/>
    </row>
    <row r="66" spans="1:3" x14ac:dyDescent="0.25">
      <c r="A66" s="124" t="s">
        <v>397</v>
      </c>
      <c r="B66" s="125">
        <v>0.85468959625134622</v>
      </c>
      <c r="C66" s="75"/>
    </row>
    <row r="67" spans="1:3" x14ac:dyDescent="0.25">
      <c r="A67" s="124" t="s">
        <v>214</v>
      </c>
      <c r="B67" s="125">
        <v>0.82866630216884762</v>
      </c>
      <c r="C67" s="75"/>
    </row>
    <row r="68" spans="1:3" x14ac:dyDescent="0.25">
      <c r="A68" s="124" t="s">
        <v>593</v>
      </c>
      <c r="B68" s="125">
        <v>0.83266639978645285</v>
      </c>
      <c r="C68" s="75"/>
    </row>
    <row r="69" spans="1:3" x14ac:dyDescent="0.25">
      <c r="A69" s="124" t="s">
        <v>398</v>
      </c>
      <c r="B69" s="125">
        <v>0.45294127334727319</v>
      </c>
      <c r="C69" s="75"/>
    </row>
    <row r="70" spans="1:3" x14ac:dyDescent="0.25">
      <c r="A70" s="124" t="s">
        <v>399</v>
      </c>
      <c r="B70" s="125">
        <v>0.96892854090829372</v>
      </c>
      <c r="C70" s="75"/>
    </row>
    <row r="71" spans="1:3" x14ac:dyDescent="0.25">
      <c r="A71" s="124" t="s">
        <v>70</v>
      </c>
      <c r="B71" s="125">
        <v>0.93655712175684958</v>
      </c>
      <c r="C71" s="75"/>
    </row>
    <row r="72" spans="1:3" x14ac:dyDescent="0.25">
      <c r="A72" s="124" t="s">
        <v>215</v>
      </c>
      <c r="B72" s="125">
        <v>0.96560793578537729</v>
      </c>
      <c r="C72" s="75"/>
    </row>
    <row r="73" spans="1:3" x14ac:dyDescent="0.25">
      <c r="A73" s="124" t="s">
        <v>400</v>
      </c>
      <c r="B73" s="125">
        <v>0.94945968013946025</v>
      </c>
      <c r="C73" s="75"/>
    </row>
    <row r="74" spans="1:3" x14ac:dyDescent="0.25">
      <c r="A74" s="124" t="s">
        <v>401</v>
      </c>
      <c r="B74" s="125">
        <v>0.87845119012762873</v>
      </c>
      <c r="C74" s="75"/>
    </row>
    <row r="75" spans="1:3" x14ac:dyDescent="0.25">
      <c r="A75" s="124" t="s">
        <v>402</v>
      </c>
      <c r="B75" s="125">
        <v>1.1313708498984762</v>
      </c>
      <c r="C75" s="75"/>
    </row>
    <row r="76" spans="1:3" x14ac:dyDescent="0.25">
      <c r="A76" s="124" t="s">
        <v>403</v>
      </c>
      <c r="B76" s="125">
        <v>0.74009008460682213</v>
      </c>
      <c r="C76" s="75"/>
    </row>
    <row r="77" spans="1:3" x14ac:dyDescent="0.25">
      <c r="A77" s="124" t="s">
        <v>216</v>
      </c>
      <c r="B77" s="125">
        <v>0.90105617073033939</v>
      </c>
      <c r="C77" s="75"/>
    </row>
    <row r="78" spans="1:3" x14ac:dyDescent="0.25">
      <c r="A78" s="124" t="s">
        <v>279</v>
      </c>
      <c r="B78" s="125">
        <v>0.75417274586943617</v>
      </c>
      <c r="C78" s="75"/>
    </row>
    <row r="79" spans="1:3" x14ac:dyDescent="0.25">
      <c r="A79" s="124" t="s">
        <v>404</v>
      </c>
      <c r="B79" s="125">
        <v>0.49343516379516894</v>
      </c>
      <c r="C79" s="75"/>
    </row>
    <row r="80" spans="1:3" x14ac:dyDescent="0.25">
      <c r="A80" s="124" t="s">
        <v>405</v>
      </c>
      <c r="B80" s="125">
        <v>1.1299635449541048</v>
      </c>
      <c r="C80" s="75"/>
    </row>
    <row r="81" spans="1:3" x14ac:dyDescent="0.25">
      <c r="A81" s="124" t="s">
        <v>280</v>
      </c>
      <c r="B81" s="125">
        <v>1.0620538030897475</v>
      </c>
      <c r="C81" s="75"/>
    </row>
    <row r="82" spans="1:3" x14ac:dyDescent="0.25">
      <c r="A82" s="124" t="s">
        <v>281</v>
      </c>
      <c r="B82" s="125">
        <v>0.74305235344392928</v>
      </c>
      <c r="C82" s="75"/>
    </row>
    <row r="83" spans="1:3" x14ac:dyDescent="0.25">
      <c r="A83" s="124" t="s">
        <v>406</v>
      </c>
      <c r="B83" s="125">
        <v>0.58716429111612789</v>
      </c>
      <c r="C83" s="75"/>
    </row>
    <row r="84" spans="1:3" x14ac:dyDescent="0.25">
      <c r="A84" s="124" t="s">
        <v>71</v>
      </c>
      <c r="B84" s="125">
        <v>0.85149744530659333</v>
      </c>
      <c r="C84" s="75"/>
    </row>
    <row r="85" spans="1:3" x14ac:dyDescent="0.25">
      <c r="A85" s="124" t="s">
        <v>72</v>
      </c>
      <c r="B85" s="125">
        <v>0.87151296190730254</v>
      </c>
      <c r="C85" s="75"/>
    </row>
    <row r="86" spans="1:3" x14ac:dyDescent="0.25">
      <c r="A86" s="124" t="s">
        <v>282</v>
      </c>
      <c r="B86" s="125">
        <v>0.62863418262872484</v>
      </c>
      <c r="C86" s="75"/>
    </row>
    <row r="87" spans="1:3" x14ac:dyDescent="0.25">
      <c r="A87" s="124" t="s">
        <v>283</v>
      </c>
      <c r="B87" s="125">
        <v>0.85535648386614638</v>
      </c>
      <c r="C87" s="75"/>
    </row>
    <row r="88" spans="1:3" x14ac:dyDescent="0.25">
      <c r="A88" s="124" t="s">
        <v>284</v>
      </c>
      <c r="B88" s="125">
        <v>0.73745983102807922</v>
      </c>
      <c r="C88" s="75"/>
    </row>
    <row r="89" spans="1:3" x14ac:dyDescent="0.25">
      <c r="A89" s="124" t="s">
        <v>285</v>
      </c>
      <c r="B89" s="125">
        <v>0.75487220502653396</v>
      </c>
      <c r="C89" s="75"/>
    </row>
    <row r="90" spans="1:3" x14ac:dyDescent="0.25">
      <c r="A90" s="124" t="s">
        <v>286</v>
      </c>
      <c r="B90" s="125">
        <v>0.73472977504062764</v>
      </c>
      <c r="C90" s="75"/>
    </row>
    <row r="91" spans="1:3" x14ac:dyDescent="0.25">
      <c r="A91" s="124" t="s">
        <v>287</v>
      </c>
      <c r="B91" s="125">
        <v>0.78653599996896173</v>
      </c>
      <c r="C91" s="75"/>
    </row>
    <row r="92" spans="1:3" x14ac:dyDescent="0.25">
      <c r="A92" s="124" t="s">
        <v>407</v>
      </c>
      <c r="B92" s="125">
        <v>0.70394179131788859</v>
      </c>
      <c r="C92" s="75"/>
    </row>
    <row r="93" spans="1:3" x14ac:dyDescent="0.25">
      <c r="A93" s="124" t="s">
        <v>73</v>
      </c>
      <c r="B93" s="125">
        <v>0.87770490144327018</v>
      </c>
      <c r="C93" s="75"/>
    </row>
    <row r="94" spans="1:3" x14ac:dyDescent="0.25">
      <c r="A94" s="124" t="s">
        <v>74</v>
      </c>
      <c r="B94" s="125">
        <v>0.93587658492436898</v>
      </c>
      <c r="C94" s="75"/>
    </row>
    <row r="95" spans="1:3" x14ac:dyDescent="0.25">
      <c r="A95" s="124" t="s">
        <v>75</v>
      </c>
      <c r="B95" s="125">
        <v>0.79988461862533233</v>
      </c>
      <c r="C95" s="75"/>
    </row>
    <row r="96" spans="1:3" x14ac:dyDescent="0.25">
      <c r="A96" s="124" t="s">
        <v>408</v>
      </c>
      <c r="B96" s="125">
        <v>0.89940041666722637</v>
      </c>
      <c r="C96" s="75"/>
    </row>
    <row r="97" spans="1:3" x14ac:dyDescent="0.25">
      <c r="A97" s="124" t="s">
        <v>409</v>
      </c>
      <c r="B97" s="125">
        <v>0.92921095619209093</v>
      </c>
      <c r="C97" s="75"/>
    </row>
    <row r="98" spans="1:3" x14ac:dyDescent="0.25">
      <c r="A98" s="124" t="s">
        <v>410</v>
      </c>
      <c r="B98" s="125">
        <v>0.87258738472004282</v>
      </c>
      <c r="C98" s="75"/>
    </row>
    <row r="99" spans="1:3" x14ac:dyDescent="0.25">
      <c r="A99" s="124" t="s">
        <v>288</v>
      </c>
      <c r="B99" s="125">
        <v>0.74285352398960836</v>
      </c>
      <c r="C99" s="75"/>
    </row>
    <row r="100" spans="1:3" x14ac:dyDescent="0.25">
      <c r="A100" s="124" t="s">
        <v>76</v>
      </c>
      <c r="B100" s="125">
        <v>0.702376811954322</v>
      </c>
      <c r="C100" s="75"/>
    </row>
    <row r="101" spans="1:3" x14ac:dyDescent="0.25">
      <c r="A101" s="124" t="s">
        <v>77</v>
      </c>
      <c r="B101" s="125">
        <v>0.87797991285782717</v>
      </c>
      <c r="C101" s="75"/>
    </row>
    <row r="102" spans="1:3" x14ac:dyDescent="0.25">
      <c r="A102" s="124" t="s">
        <v>411</v>
      </c>
      <c r="B102" s="125">
        <v>0.78476952677134726</v>
      </c>
      <c r="C102" s="75"/>
    </row>
    <row r="103" spans="1:3" x14ac:dyDescent="0.25">
      <c r="A103" s="124" t="s">
        <v>412</v>
      </c>
      <c r="B103" s="125">
        <v>0.78749874048525947</v>
      </c>
      <c r="C103" s="75"/>
    </row>
    <row r="104" spans="1:3" x14ac:dyDescent="0.25">
      <c r="A104" s="124" t="s">
        <v>413</v>
      </c>
      <c r="B104" s="125">
        <v>0.69855103733147872</v>
      </c>
      <c r="C104" s="75"/>
    </row>
    <row r="105" spans="1:3" x14ac:dyDescent="0.25">
      <c r="A105" s="124" t="s">
        <v>414</v>
      </c>
      <c r="B105" s="125">
        <v>0.95466539183249666</v>
      </c>
      <c r="C105" s="75"/>
    </row>
    <row r="106" spans="1:3" x14ac:dyDescent="0.25">
      <c r="A106" s="124" t="s">
        <v>415</v>
      </c>
      <c r="B106" s="125">
        <v>0.47490218085112201</v>
      </c>
      <c r="C106" s="75"/>
    </row>
    <row r="107" spans="1:3" x14ac:dyDescent="0.25">
      <c r="A107" s="124" t="s">
        <v>217</v>
      </c>
      <c r="B107" s="125">
        <v>0.82800120792211107</v>
      </c>
      <c r="C107" s="75"/>
    </row>
    <row r="108" spans="1:3" x14ac:dyDescent="0.25">
      <c r="A108" s="124" t="s">
        <v>218</v>
      </c>
      <c r="B108" s="125">
        <v>0.62255582687479349</v>
      </c>
      <c r="C108" s="75"/>
    </row>
    <row r="109" spans="1:3" x14ac:dyDescent="0.25">
      <c r="A109" s="124" t="s">
        <v>289</v>
      </c>
      <c r="B109" s="125">
        <v>0.77120183094250216</v>
      </c>
      <c r="C109" s="75"/>
    </row>
    <row r="110" spans="1:3" x14ac:dyDescent="0.25">
      <c r="A110" s="124" t="s">
        <v>219</v>
      </c>
      <c r="B110" s="125">
        <v>0.89946813861650676</v>
      </c>
      <c r="C110" s="75"/>
    </row>
    <row r="111" spans="1:3" x14ac:dyDescent="0.25">
      <c r="A111" s="124" t="s">
        <v>78</v>
      </c>
      <c r="B111" s="125">
        <v>0.94184716657450895</v>
      </c>
      <c r="C111" s="75"/>
    </row>
    <row r="112" spans="1:3" x14ac:dyDescent="0.25">
      <c r="A112" s="124" t="s">
        <v>416</v>
      </c>
      <c r="B112" s="125">
        <v>0.82416929323589105</v>
      </c>
      <c r="C112" s="75"/>
    </row>
    <row r="113" spans="1:3" x14ac:dyDescent="0.25">
      <c r="A113" s="124" t="s">
        <v>417</v>
      </c>
      <c r="B113" s="125">
        <v>0.86827390623833867</v>
      </c>
      <c r="C113" s="75"/>
    </row>
    <row r="114" spans="1:3" x14ac:dyDescent="0.25">
      <c r="A114" s="124" t="s">
        <v>418</v>
      </c>
      <c r="B114" s="125">
        <v>0.85241585457100477</v>
      </c>
      <c r="C114" s="75"/>
    </row>
    <row r="115" spans="1:3" x14ac:dyDescent="0.25">
      <c r="A115" s="124" t="s">
        <v>220</v>
      </c>
      <c r="B115" s="125">
        <v>0.90518271177389076</v>
      </c>
      <c r="C115" s="75"/>
    </row>
    <row r="116" spans="1:3" x14ac:dyDescent="0.25">
      <c r="A116" s="124" t="s">
        <v>420</v>
      </c>
      <c r="B116" s="125">
        <v>0.8289678461064578</v>
      </c>
      <c r="C116" s="75"/>
    </row>
    <row r="117" spans="1:3" x14ac:dyDescent="0.25">
      <c r="A117" s="124" t="s">
        <v>221</v>
      </c>
      <c r="B117" s="125">
        <v>0.9570665390157711</v>
      </c>
      <c r="C117" s="75"/>
    </row>
    <row r="118" spans="1:3" x14ac:dyDescent="0.25">
      <c r="A118" s="124" t="s">
        <v>79</v>
      </c>
      <c r="B118" s="125">
        <v>0.88089927283745673</v>
      </c>
      <c r="C118" s="75"/>
    </row>
    <row r="119" spans="1:3" x14ac:dyDescent="0.25">
      <c r="A119" s="124" t="s">
        <v>594</v>
      </c>
      <c r="B119" s="125"/>
      <c r="C119" s="75"/>
    </row>
    <row r="120" spans="1:3" x14ac:dyDescent="0.25">
      <c r="A120" s="124" t="s">
        <v>80</v>
      </c>
      <c r="B120" s="125">
        <v>0.99738437773611988</v>
      </c>
      <c r="C120" s="75"/>
    </row>
    <row r="121" spans="1:3" x14ac:dyDescent="0.25">
      <c r="A121" s="124" t="s">
        <v>421</v>
      </c>
      <c r="B121" s="125">
        <v>0.66920129210652679</v>
      </c>
      <c r="C121" s="75"/>
    </row>
    <row r="122" spans="1:3" x14ac:dyDescent="0.25">
      <c r="A122" s="124" t="s">
        <v>422</v>
      </c>
      <c r="B122" s="125">
        <v>0.80137299595761302</v>
      </c>
      <c r="C122" s="75"/>
    </row>
    <row r="123" spans="1:3" x14ac:dyDescent="0.25">
      <c r="A123" s="124" t="s">
        <v>423</v>
      </c>
      <c r="B123" s="125">
        <v>0.51384007293452671</v>
      </c>
      <c r="C123" s="75"/>
    </row>
    <row r="124" spans="1:3" x14ac:dyDescent="0.25">
      <c r="A124" s="124" t="s">
        <v>424</v>
      </c>
      <c r="B124" s="125">
        <v>0.45603856325005143</v>
      </c>
      <c r="C124" s="75"/>
    </row>
    <row r="125" spans="1:3" x14ac:dyDescent="0.25">
      <c r="A125" s="124" t="s">
        <v>425</v>
      </c>
      <c r="B125" s="125">
        <v>0.23099225628387096</v>
      </c>
      <c r="C125" s="75"/>
    </row>
    <row r="126" spans="1:3" x14ac:dyDescent="0.25">
      <c r="A126" s="124" t="s">
        <v>426</v>
      </c>
      <c r="B126" s="125">
        <v>0.50709255283710986</v>
      </c>
      <c r="C126" s="75"/>
    </row>
    <row r="127" spans="1:3" x14ac:dyDescent="0.25">
      <c r="A127" s="124" t="s">
        <v>427</v>
      </c>
      <c r="B127" s="125">
        <v>0.41108550867539512</v>
      </c>
      <c r="C127" s="75"/>
    </row>
    <row r="128" spans="1:3" x14ac:dyDescent="0.25">
      <c r="A128" s="124" t="s">
        <v>428</v>
      </c>
      <c r="B128" s="125">
        <v>0.76735669804718787</v>
      </c>
      <c r="C128" s="75"/>
    </row>
    <row r="129" spans="1:3" x14ac:dyDescent="0.25">
      <c r="A129" s="124" t="s">
        <v>429</v>
      </c>
      <c r="B129" s="125">
        <v>0.85165478681014772</v>
      </c>
      <c r="C129" s="75"/>
    </row>
    <row r="130" spans="1:3" x14ac:dyDescent="0.25">
      <c r="A130" s="124" t="s">
        <v>430</v>
      </c>
      <c r="B130" s="125">
        <v>0.7158963095963794</v>
      </c>
      <c r="C130" s="75"/>
    </row>
    <row r="131" spans="1:3" x14ac:dyDescent="0.25">
      <c r="A131" s="124" t="s">
        <v>431</v>
      </c>
      <c r="B131" s="125">
        <v>0.8086380580297392</v>
      </c>
      <c r="C131" s="75"/>
    </row>
    <row r="132" spans="1:3" x14ac:dyDescent="0.25">
      <c r="A132" s="124" t="s">
        <v>290</v>
      </c>
      <c r="B132" s="125">
        <v>0.79562487113275382</v>
      </c>
      <c r="C132" s="75"/>
    </row>
    <row r="133" spans="1:3" x14ac:dyDescent="0.25">
      <c r="A133" s="124" t="s">
        <v>81</v>
      </c>
      <c r="B133" s="125">
        <v>0.88284057514621594</v>
      </c>
      <c r="C133" s="75"/>
    </row>
    <row r="134" spans="1:3" x14ac:dyDescent="0.25">
      <c r="A134" s="124" t="s">
        <v>291</v>
      </c>
      <c r="B134" s="125">
        <v>0.73512425807085602</v>
      </c>
      <c r="C134" s="75"/>
    </row>
    <row r="135" spans="1:3" x14ac:dyDescent="0.25">
      <c r="A135" s="124" t="s">
        <v>432</v>
      </c>
      <c r="B135" s="125">
        <v>0.44486269038798121</v>
      </c>
      <c r="C135" s="75"/>
    </row>
    <row r="136" spans="1:3" x14ac:dyDescent="0.25">
      <c r="A136" s="124" t="s">
        <v>82</v>
      </c>
      <c r="B136" s="125">
        <v>0.84819416815096349</v>
      </c>
      <c r="C136" s="75"/>
    </row>
    <row r="137" spans="1:3" x14ac:dyDescent="0.25">
      <c r="A137" s="124" t="s">
        <v>433</v>
      </c>
      <c r="B137" s="125">
        <v>0.44099454699144569</v>
      </c>
      <c r="C137" s="75"/>
    </row>
    <row r="138" spans="1:3" x14ac:dyDescent="0.25">
      <c r="A138" s="124" t="s">
        <v>434</v>
      </c>
      <c r="B138" s="125">
        <v>0.82119463504013057</v>
      </c>
      <c r="C138" s="75"/>
    </row>
    <row r="139" spans="1:3" x14ac:dyDescent="0.25">
      <c r="A139" s="124" t="s">
        <v>435</v>
      </c>
      <c r="B139" s="125">
        <v>0.85608929959957381</v>
      </c>
      <c r="C139" s="75"/>
    </row>
    <row r="140" spans="1:3" x14ac:dyDescent="0.25">
      <c r="A140" s="124" t="s">
        <v>83</v>
      </c>
      <c r="B140" s="125">
        <v>0.75938844185116938</v>
      </c>
      <c r="C140" s="75"/>
    </row>
    <row r="141" spans="1:3" x14ac:dyDescent="0.25">
      <c r="A141" s="124" t="s">
        <v>436</v>
      </c>
      <c r="B141" s="125">
        <v>0.68326176196810695</v>
      </c>
      <c r="C141" s="75"/>
    </row>
    <row r="142" spans="1:3" x14ac:dyDescent="0.25">
      <c r="A142" s="124" t="s">
        <v>292</v>
      </c>
      <c r="B142" s="125">
        <v>0.90280826094700595</v>
      </c>
      <c r="C142" s="75"/>
    </row>
    <row r="143" spans="1:3" x14ac:dyDescent="0.25">
      <c r="A143" s="124" t="s">
        <v>222</v>
      </c>
      <c r="B143" s="125">
        <v>0.90979980589096276</v>
      </c>
      <c r="C143" s="75"/>
    </row>
    <row r="144" spans="1:3" x14ac:dyDescent="0.25">
      <c r="A144" s="124" t="s">
        <v>84</v>
      </c>
      <c r="B144" s="125">
        <v>0.98443732181568477</v>
      </c>
      <c r="C144" s="75"/>
    </row>
    <row r="145" spans="1:3" x14ac:dyDescent="0.25">
      <c r="A145" s="124" t="s">
        <v>85</v>
      </c>
      <c r="B145" s="125">
        <v>1.0156764457522685</v>
      </c>
      <c r="C145" s="75"/>
    </row>
    <row r="146" spans="1:3" x14ac:dyDescent="0.25">
      <c r="A146" s="124" t="s">
        <v>437</v>
      </c>
      <c r="B146" s="125">
        <v>0.85251438509534461</v>
      </c>
      <c r="C146" s="75"/>
    </row>
    <row r="147" spans="1:3" x14ac:dyDescent="0.25">
      <c r="A147" s="124" t="s">
        <v>293</v>
      </c>
      <c r="B147" s="125">
        <v>0.74267935674257668</v>
      </c>
      <c r="C147" s="75"/>
    </row>
    <row r="148" spans="1:3" x14ac:dyDescent="0.25">
      <c r="A148" s="124" t="s">
        <v>294</v>
      </c>
      <c r="B148" s="125">
        <v>0.68083259771670102</v>
      </c>
      <c r="C148" s="75"/>
    </row>
    <row r="149" spans="1:3" x14ac:dyDescent="0.25">
      <c r="A149" s="124" t="s">
        <v>438</v>
      </c>
      <c r="B149" s="125">
        <v>0.60298391988112465</v>
      </c>
      <c r="C149" s="75"/>
    </row>
    <row r="150" spans="1:3" x14ac:dyDescent="0.25">
      <c r="A150" s="124" t="s">
        <v>439</v>
      </c>
      <c r="B150" s="125">
        <v>1.2049896265113655</v>
      </c>
      <c r="C150" s="75"/>
    </row>
    <row r="151" spans="1:3" x14ac:dyDescent="0.25">
      <c r="A151" s="124" t="s">
        <v>86</v>
      </c>
      <c r="B151" s="125">
        <v>0.78624923038864858</v>
      </c>
      <c r="C151" s="75"/>
    </row>
    <row r="152" spans="1:3" x14ac:dyDescent="0.25">
      <c r="A152" s="124" t="s">
        <v>87</v>
      </c>
      <c r="B152" s="125">
        <v>0.91504840381777963</v>
      </c>
      <c r="C152" s="75"/>
    </row>
    <row r="153" spans="1:3" x14ac:dyDescent="0.25">
      <c r="A153" s="124" t="s">
        <v>295</v>
      </c>
      <c r="B153" s="125">
        <v>0.9136975127105611</v>
      </c>
      <c r="C153" s="75"/>
    </row>
    <row r="154" spans="1:3" x14ac:dyDescent="0.25">
      <c r="A154" s="124" t="s">
        <v>440</v>
      </c>
      <c r="B154" s="125">
        <v>1.9798989873223329</v>
      </c>
      <c r="C154" s="75"/>
    </row>
    <row r="155" spans="1:3" x14ac:dyDescent="0.25">
      <c r="A155" s="124" t="s">
        <v>441</v>
      </c>
      <c r="B155" s="125"/>
      <c r="C155" s="75"/>
    </row>
    <row r="156" spans="1:3" x14ac:dyDescent="0.25">
      <c r="A156" s="124" t="s">
        <v>296</v>
      </c>
      <c r="B156" s="125">
        <v>0.70892205252443274</v>
      </c>
      <c r="C156" s="75"/>
    </row>
    <row r="157" spans="1:3" x14ac:dyDescent="0.25">
      <c r="A157" s="124" t="s">
        <v>442</v>
      </c>
      <c r="B157" s="125">
        <v>0.38166302763912913</v>
      </c>
      <c r="C157" s="75"/>
    </row>
    <row r="158" spans="1:3" x14ac:dyDescent="0.25">
      <c r="A158" s="124" t="s">
        <v>88</v>
      </c>
      <c r="B158" s="125">
        <v>0.83989598634366636</v>
      </c>
      <c r="C158" s="75"/>
    </row>
    <row r="159" spans="1:3" x14ac:dyDescent="0.25">
      <c r="A159" s="124" t="s">
        <v>443</v>
      </c>
      <c r="B159" s="125">
        <v>0.30331501776206177</v>
      </c>
      <c r="C159" s="75"/>
    </row>
    <row r="160" spans="1:3" x14ac:dyDescent="0.25">
      <c r="A160" s="124" t="s">
        <v>444</v>
      </c>
      <c r="B160" s="125">
        <v>0.71846397000161133</v>
      </c>
      <c r="C160" s="75"/>
    </row>
    <row r="161" spans="1:3" x14ac:dyDescent="0.25">
      <c r="A161" s="124" t="s">
        <v>297</v>
      </c>
      <c r="B161" s="125">
        <v>0.71349896834215687</v>
      </c>
      <c r="C161" s="75"/>
    </row>
    <row r="162" spans="1:3" x14ac:dyDescent="0.25">
      <c r="A162" s="124" t="s">
        <v>445</v>
      </c>
      <c r="B162" s="125">
        <v>0.77825652970776182</v>
      </c>
      <c r="C162" s="75"/>
    </row>
    <row r="163" spans="1:3" x14ac:dyDescent="0.25">
      <c r="A163" s="124" t="s">
        <v>446</v>
      </c>
      <c r="B163" s="125">
        <v>0.96827158253759449</v>
      </c>
      <c r="C163" s="75"/>
    </row>
    <row r="164" spans="1:3" x14ac:dyDescent="0.25">
      <c r="A164" s="124" t="s">
        <v>447</v>
      </c>
      <c r="B164" s="125">
        <v>0.84433801591593427</v>
      </c>
      <c r="C164" s="75"/>
    </row>
    <row r="165" spans="1:3" x14ac:dyDescent="0.25">
      <c r="A165" s="124" t="s">
        <v>448</v>
      </c>
      <c r="B165" s="125">
        <v>0.75191763615687723</v>
      </c>
      <c r="C165" s="75"/>
    </row>
    <row r="166" spans="1:3" x14ac:dyDescent="0.25">
      <c r="A166" s="124" t="s">
        <v>89</v>
      </c>
      <c r="B166" s="125">
        <v>0.92189336728518101</v>
      </c>
      <c r="C166" s="75"/>
    </row>
    <row r="167" spans="1:3" x14ac:dyDescent="0.25">
      <c r="A167" s="124" t="s">
        <v>449</v>
      </c>
      <c r="B167" s="125">
        <v>0.5656854249492379</v>
      </c>
      <c r="C167" s="75"/>
    </row>
    <row r="168" spans="1:3" x14ac:dyDescent="0.25">
      <c r="A168" s="124" t="s">
        <v>450</v>
      </c>
      <c r="B168" s="125">
        <v>0.68507907086214015</v>
      </c>
      <c r="C168" s="75"/>
    </row>
    <row r="169" spans="1:3" x14ac:dyDescent="0.25">
      <c r="A169" s="124" t="s">
        <v>90</v>
      </c>
      <c r="B169" s="125">
        <v>0.82776080155277887</v>
      </c>
      <c r="C169" s="75"/>
    </row>
    <row r="170" spans="1:3" x14ac:dyDescent="0.25">
      <c r="A170" s="124" t="s">
        <v>451</v>
      </c>
      <c r="B170" s="125">
        <v>0.88207855454832362</v>
      </c>
      <c r="C170" s="75"/>
    </row>
    <row r="171" spans="1:3" x14ac:dyDescent="0.25">
      <c r="A171" s="124" t="s">
        <v>298</v>
      </c>
      <c r="B171" s="125">
        <v>0.60234993662098102</v>
      </c>
      <c r="C171" s="75"/>
    </row>
    <row r="172" spans="1:3" x14ac:dyDescent="0.25">
      <c r="A172" s="124" t="s">
        <v>452</v>
      </c>
      <c r="B172" s="125">
        <v>0.73661977685382152</v>
      </c>
      <c r="C172" s="75"/>
    </row>
    <row r="173" spans="1:3" x14ac:dyDescent="0.25">
      <c r="A173" s="124" t="s">
        <v>299</v>
      </c>
      <c r="B173" s="125">
        <v>0.8897892250031435</v>
      </c>
      <c r="C173" s="75"/>
    </row>
    <row r="174" spans="1:3" x14ac:dyDescent="0.25">
      <c r="A174" s="124" t="s">
        <v>595</v>
      </c>
      <c r="B174" s="125"/>
      <c r="C174" s="75"/>
    </row>
    <row r="175" spans="1:3" x14ac:dyDescent="0.25">
      <c r="A175" s="124" t="s">
        <v>91</v>
      </c>
      <c r="B175" s="125">
        <v>0.90479991605408117</v>
      </c>
      <c r="C175" s="75"/>
    </row>
    <row r="176" spans="1:3" x14ac:dyDescent="0.25">
      <c r="A176" s="124" t="s">
        <v>453</v>
      </c>
      <c r="B176" s="125">
        <v>0.82094261596745288</v>
      </c>
      <c r="C176" s="75"/>
    </row>
    <row r="177" spans="1:3" x14ac:dyDescent="0.25">
      <c r="A177" s="124" t="s">
        <v>300</v>
      </c>
      <c r="B177" s="125">
        <v>0.78075221907991488</v>
      </c>
      <c r="C177" s="75"/>
    </row>
    <row r="178" spans="1:3" x14ac:dyDescent="0.25">
      <c r="A178" s="124" t="s">
        <v>92</v>
      </c>
      <c r="B178" s="125">
        <v>0.86352840101005579</v>
      </c>
      <c r="C178" s="75"/>
    </row>
    <row r="179" spans="1:3" x14ac:dyDescent="0.25">
      <c r="A179" s="124" t="s">
        <v>223</v>
      </c>
      <c r="B179" s="125">
        <v>0.90610198453368818</v>
      </c>
      <c r="C179" s="75"/>
    </row>
    <row r="180" spans="1:3" x14ac:dyDescent="0.25">
      <c r="A180" s="124" t="s">
        <v>454</v>
      </c>
      <c r="B180" s="125">
        <v>0.63113964770244035</v>
      </c>
      <c r="C180" s="75"/>
    </row>
    <row r="181" spans="1:3" x14ac:dyDescent="0.25">
      <c r="A181" s="124" t="s">
        <v>93</v>
      </c>
      <c r="B181" s="125">
        <v>0.83704520514372027</v>
      </c>
      <c r="C181" s="75"/>
    </row>
    <row r="182" spans="1:3" x14ac:dyDescent="0.25">
      <c r="A182" s="124" t="s">
        <v>455</v>
      </c>
      <c r="B182" s="125">
        <v>0.77507702859936056</v>
      </c>
      <c r="C182" s="75"/>
    </row>
    <row r="183" spans="1:3" x14ac:dyDescent="0.25">
      <c r="A183" s="124" t="s">
        <v>94</v>
      </c>
      <c r="B183" s="125">
        <v>0.83799733634270335</v>
      </c>
      <c r="C183" s="75"/>
    </row>
    <row r="184" spans="1:3" x14ac:dyDescent="0.25">
      <c r="A184" s="124" t="s">
        <v>456</v>
      </c>
      <c r="B184" s="125">
        <v>0.64725731679093634</v>
      </c>
      <c r="C184" s="75"/>
    </row>
    <row r="185" spans="1:3" x14ac:dyDescent="0.25">
      <c r="A185" s="124" t="s">
        <v>457</v>
      </c>
      <c r="B185" s="125">
        <v>0.18559214542766733</v>
      </c>
      <c r="C185" s="75"/>
    </row>
    <row r="186" spans="1:3" x14ac:dyDescent="0.25">
      <c r="A186" s="124" t="s">
        <v>458</v>
      </c>
      <c r="B186" s="125">
        <v>0.43797513881751593</v>
      </c>
      <c r="C186" s="75"/>
    </row>
    <row r="187" spans="1:3" x14ac:dyDescent="0.25">
      <c r="A187" s="124" t="s">
        <v>95</v>
      </c>
      <c r="B187" s="125">
        <v>1.0097636211698544</v>
      </c>
      <c r="C187" s="75"/>
    </row>
    <row r="188" spans="1:3" x14ac:dyDescent="0.25">
      <c r="A188" s="124" t="s">
        <v>459</v>
      </c>
      <c r="B188" s="125">
        <v>0.82523781193337298</v>
      </c>
      <c r="C188" s="75"/>
    </row>
    <row r="189" spans="1:3" x14ac:dyDescent="0.25">
      <c r="A189" s="124" t="s">
        <v>96</v>
      </c>
      <c r="B189" s="125">
        <v>0.78066356745468224</v>
      </c>
      <c r="C189" s="75"/>
    </row>
    <row r="190" spans="1:3" x14ac:dyDescent="0.25">
      <c r="A190" s="124" t="s">
        <v>460</v>
      </c>
      <c r="B190" s="125">
        <v>0.79823938978672171</v>
      </c>
      <c r="C190" s="75"/>
    </row>
    <row r="191" spans="1:3" x14ac:dyDescent="0.25">
      <c r="A191" s="124" t="s">
        <v>461</v>
      </c>
      <c r="B191" s="125">
        <v>0.63332369377665099</v>
      </c>
      <c r="C191" s="75"/>
    </row>
    <row r="192" spans="1:3" x14ac:dyDescent="0.25">
      <c r="A192" s="124" t="s">
        <v>462</v>
      </c>
      <c r="B192" s="125"/>
      <c r="C192" s="75"/>
    </row>
    <row r="193" spans="1:3" x14ac:dyDescent="0.25">
      <c r="A193" s="124" t="s">
        <v>463</v>
      </c>
      <c r="B193" s="125">
        <v>1.0613884560072502</v>
      </c>
      <c r="C193" s="75"/>
    </row>
    <row r="194" spans="1:3" x14ac:dyDescent="0.25">
      <c r="A194" s="124" t="s">
        <v>464</v>
      </c>
      <c r="B194" s="125">
        <v>0.78573713939667522</v>
      </c>
      <c r="C194" s="75"/>
    </row>
    <row r="195" spans="1:3" x14ac:dyDescent="0.25">
      <c r="A195" s="124" t="s">
        <v>465</v>
      </c>
      <c r="B195" s="125">
        <v>0.54386015968973755</v>
      </c>
      <c r="C195" s="75"/>
    </row>
    <row r="196" spans="1:3" x14ac:dyDescent="0.25">
      <c r="A196" s="124" t="s">
        <v>466</v>
      </c>
      <c r="B196" s="125">
        <v>0.85471280715365106</v>
      </c>
      <c r="C196" s="75"/>
    </row>
    <row r="197" spans="1:3" x14ac:dyDescent="0.25">
      <c r="A197" s="124" t="s">
        <v>97</v>
      </c>
      <c r="B197" s="125">
        <v>0.85546747849515892</v>
      </c>
      <c r="C197" s="75"/>
    </row>
    <row r="198" spans="1:3" x14ac:dyDescent="0.25">
      <c r="A198" s="124" t="s">
        <v>98</v>
      </c>
      <c r="B198" s="125">
        <v>0.93605538456278925</v>
      </c>
      <c r="C198" s="75"/>
    </row>
    <row r="199" spans="1:3" x14ac:dyDescent="0.25">
      <c r="A199" s="124" t="s">
        <v>99</v>
      </c>
      <c r="B199" s="125"/>
      <c r="C199" s="75"/>
    </row>
    <row r="200" spans="1:3" x14ac:dyDescent="0.25">
      <c r="A200" s="124" t="s">
        <v>301</v>
      </c>
      <c r="B200" s="125">
        <v>0.8441577000661622</v>
      </c>
      <c r="C200" s="75"/>
    </row>
    <row r="201" spans="1:3" x14ac:dyDescent="0.25">
      <c r="A201" s="124" t="s">
        <v>467</v>
      </c>
      <c r="B201" s="125">
        <v>0.60003997867808279</v>
      </c>
      <c r="C201" s="75"/>
    </row>
    <row r="202" spans="1:3" x14ac:dyDescent="0.25">
      <c r="A202" s="124" t="s">
        <v>468</v>
      </c>
      <c r="B202" s="125">
        <v>0.74085608426989591</v>
      </c>
      <c r="C202" s="75"/>
    </row>
    <row r="203" spans="1:3" x14ac:dyDescent="0.25">
      <c r="A203" s="124" t="s">
        <v>469</v>
      </c>
      <c r="B203" s="125">
        <v>0.9319262909968975</v>
      </c>
      <c r="C203" s="75"/>
    </row>
    <row r="204" spans="1:3" x14ac:dyDescent="0.25">
      <c r="A204" s="124" t="s">
        <v>470</v>
      </c>
      <c r="B204" s="125">
        <v>0.38297084310253515</v>
      </c>
      <c r="C204" s="75"/>
    </row>
    <row r="205" spans="1:3" x14ac:dyDescent="0.25">
      <c r="A205" s="124" t="s">
        <v>302</v>
      </c>
      <c r="B205" s="125">
        <v>0.93247176830289502</v>
      </c>
      <c r="C205" s="75"/>
    </row>
    <row r="206" spans="1:3" x14ac:dyDescent="0.25">
      <c r="A206" s="124" t="s">
        <v>303</v>
      </c>
      <c r="B206" s="125">
        <v>0.80645657355021927</v>
      </c>
      <c r="C206" s="75"/>
    </row>
    <row r="207" spans="1:3" x14ac:dyDescent="0.25">
      <c r="A207" s="124" t="s">
        <v>100</v>
      </c>
      <c r="B207" s="125">
        <v>0.89639486602344365</v>
      </c>
      <c r="C207" s="75"/>
    </row>
    <row r="208" spans="1:3" x14ac:dyDescent="0.25">
      <c r="A208" s="124" t="s">
        <v>101</v>
      </c>
      <c r="B208" s="125">
        <v>0.918873692815109</v>
      </c>
      <c r="C208" s="75"/>
    </row>
    <row r="209" spans="1:3" x14ac:dyDescent="0.25">
      <c r="A209" s="124" t="s">
        <v>471</v>
      </c>
      <c r="B209" s="125">
        <v>0.83756818697719027</v>
      </c>
      <c r="C209" s="75"/>
    </row>
    <row r="210" spans="1:3" x14ac:dyDescent="0.25">
      <c r="A210" s="124" t="s">
        <v>102</v>
      </c>
      <c r="B210" s="125">
        <v>0.95994276892270569</v>
      </c>
      <c r="C210" s="75"/>
    </row>
    <row r="211" spans="1:3" x14ac:dyDescent="0.25">
      <c r="A211" s="124" t="s">
        <v>472</v>
      </c>
      <c r="B211" s="125">
        <v>0.45173171071061469</v>
      </c>
      <c r="C211" s="75"/>
    </row>
    <row r="212" spans="1:3" x14ac:dyDescent="0.25">
      <c r="A212" s="124" t="s">
        <v>473</v>
      </c>
      <c r="B212" s="125"/>
      <c r="C212" s="75"/>
    </row>
    <row r="213" spans="1:3" x14ac:dyDescent="0.25">
      <c r="A213" s="124" t="s">
        <v>474</v>
      </c>
      <c r="B213" s="125">
        <v>0.88073701146708272</v>
      </c>
      <c r="C213" s="75"/>
    </row>
    <row r="214" spans="1:3" x14ac:dyDescent="0.25">
      <c r="A214" s="124" t="s">
        <v>224</v>
      </c>
      <c r="B214" s="125">
        <v>0.50527194747927284</v>
      </c>
      <c r="C214" s="75"/>
    </row>
    <row r="215" spans="1:3" x14ac:dyDescent="0.25">
      <c r="A215" s="124" t="s">
        <v>103</v>
      </c>
      <c r="B215" s="125">
        <v>0.67854944512085147</v>
      </c>
      <c r="C215" s="75"/>
    </row>
    <row r="216" spans="1:3" x14ac:dyDescent="0.25">
      <c r="A216" s="124" t="s">
        <v>475</v>
      </c>
      <c r="B216" s="125">
        <v>0.23094010767585052</v>
      </c>
      <c r="C216" s="75"/>
    </row>
    <row r="217" spans="1:3" x14ac:dyDescent="0.25">
      <c r="A217" s="124" t="s">
        <v>476</v>
      </c>
      <c r="B217" s="125">
        <v>0.78090105110244457</v>
      </c>
      <c r="C217" s="75"/>
    </row>
    <row r="218" spans="1:3" x14ac:dyDescent="0.25">
      <c r="A218" s="124" t="s">
        <v>104</v>
      </c>
      <c r="B218" s="125">
        <v>0.97734301764326048</v>
      </c>
      <c r="C218" s="75"/>
    </row>
    <row r="219" spans="1:3" x14ac:dyDescent="0.25">
      <c r="A219" s="124" t="s">
        <v>477</v>
      </c>
      <c r="B219" s="125">
        <v>0.14142135623730964</v>
      </c>
      <c r="C219" s="75"/>
    </row>
    <row r="220" spans="1:3" x14ac:dyDescent="0.25">
      <c r="A220" s="124" t="s">
        <v>478</v>
      </c>
      <c r="B220" s="125">
        <v>0.81702890517047078</v>
      </c>
      <c r="C220" s="75"/>
    </row>
    <row r="221" spans="1:3" x14ac:dyDescent="0.25">
      <c r="A221" s="124" t="s">
        <v>479</v>
      </c>
      <c r="B221" s="125">
        <v>0.7288700171695861</v>
      </c>
      <c r="C221" s="75"/>
    </row>
    <row r="222" spans="1:3" x14ac:dyDescent="0.25">
      <c r="A222" s="124" t="s">
        <v>105</v>
      </c>
      <c r="B222" s="125">
        <v>0.8993621799886955</v>
      </c>
      <c r="C222" s="75"/>
    </row>
    <row r="223" spans="1:3" x14ac:dyDescent="0.25">
      <c r="A223" s="124" t="s">
        <v>480</v>
      </c>
      <c r="B223" s="125">
        <v>0.85436219583187978</v>
      </c>
      <c r="C223" s="75"/>
    </row>
    <row r="224" spans="1:3" x14ac:dyDescent="0.25">
      <c r="A224" s="124" t="s">
        <v>481</v>
      </c>
      <c r="B224" s="125">
        <v>0.86881147910613776</v>
      </c>
      <c r="C224" s="75"/>
    </row>
    <row r="225" spans="1:3" x14ac:dyDescent="0.25">
      <c r="A225" s="124" t="s">
        <v>225</v>
      </c>
      <c r="B225" s="125">
        <v>0.72616708437101274</v>
      </c>
      <c r="C225" s="75"/>
    </row>
    <row r="226" spans="1:3" x14ac:dyDescent="0.25">
      <c r="A226" s="124" t="s">
        <v>106</v>
      </c>
      <c r="B226" s="125">
        <v>0.89447032969009266</v>
      </c>
      <c r="C226" s="75"/>
    </row>
    <row r="227" spans="1:3" x14ac:dyDescent="0.25">
      <c r="A227" s="124" t="s">
        <v>304</v>
      </c>
      <c r="B227" s="125">
        <v>0.88726683737335554</v>
      </c>
      <c r="C227" s="75"/>
    </row>
    <row r="228" spans="1:3" x14ac:dyDescent="0.25">
      <c r="A228" s="124" t="s">
        <v>107</v>
      </c>
      <c r="B228" s="125">
        <v>0.9551603577094907</v>
      </c>
      <c r="C228" s="75"/>
    </row>
    <row r="229" spans="1:3" x14ac:dyDescent="0.25">
      <c r="A229" s="124" t="s">
        <v>108</v>
      </c>
      <c r="B229" s="125">
        <v>0.8828357893328963</v>
      </c>
      <c r="C229" s="75"/>
    </row>
    <row r="230" spans="1:3" x14ac:dyDescent="0.25">
      <c r="A230" s="124" t="s">
        <v>226</v>
      </c>
      <c r="B230" s="125"/>
      <c r="C230" s="75"/>
    </row>
    <row r="231" spans="1:3" x14ac:dyDescent="0.25">
      <c r="A231" s="124" t="s">
        <v>109</v>
      </c>
      <c r="B231" s="125">
        <v>0.63639610306789263</v>
      </c>
      <c r="C231" s="75"/>
    </row>
    <row r="232" spans="1:3" x14ac:dyDescent="0.25">
      <c r="A232" s="124" t="s">
        <v>305</v>
      </c>
      <c r="B232" s="125">
        <v>0.83009034398914305</v>
      </c>
      <c r="C232" s="75"/>
    </row>
    <row r="233" spans="1:3" x14ac:dyDescent="0.25">
      <c r="A233" s="124" t="s">
        <v>482</v>
      </c>
      <c r="B233" s="125">
        <v>0.80473740587620668</v>
      </c>
      <c r="C233" s="75"/>
    </row>
    <row r="234" spans="1:3" x14ac:dyDescent="0.25">
      <c r="A234" s="124" t="s">
        <v>483</v>
      </c>
      <c r="B234" s="125">
        <v>0.90258645959911554</v>
      </c>
      <c r="C234" s="75"/>
    </row>
    <row r="235" spans="1:3" x14ac:dyDescent="0.25">
      <c r="A235" s="124" t="s">
        <v>484</v>
      </c>
      <c r="B235" s="125">
        <v>0.72949463701891404</v>
      </c>
      <c r="C235" s="75"/>
    </row>
    <row r="236" spans="1:3" x14ac:dyDescent="0.25">
      <c r="A236" s="124" t="s">
        <v>485</v>
      </c>
      <c r="B236" s="125">
        <v>0.88871017139186514</v>
      </c>
      <c r="C236" s="75"/>
    </row>
    <row r="237" spans="1:3" x14ac:dyDescent="0.25">
      <c r="A237" s="124" t="s">
        <v>486</v>
      </c>
      <c r="B237" s="125">
        <v>0.81094933106456868</v>
      </c>
      <c r="C237" s="75"/>
    </row>
    <row r="238" spans="1:3" x14ac:dyDescent="0.25">
      <c r="A238" s="124" t="s">
        <v>487</v>
      </c>
      <c r="B238" s="125">
        <v>0.83010576388703261</v>
      </c>
      <c r="C238" s="75"/>
    </row>
    <row r="239" spans="1:3" x14ac:dyDescent="0.25">
      <c r="A239" s="124" t="s">
        <v>488</v>
      </c>
      <c r="B239" s="125">
        <v>0.67677771401788067</v>
      </c>
      <c r="C239" s="75"/>
    </row>
    <row r="240" spans="1:3" x14ac:dyDescent="0.25">
      <c r="A240" s="124" t="s">
        <v>489</v>
      </c>
      <c r="B240" s="125">
        <v>0.87361624263829118</v>
      </c>
      <c r="C240" s="75"/>
    </row>
    <row r="241" spans="1:3" x14ac:dyDescent="0.25">
      <c r="A241" s="124" t="s">
        <v>227</v>
      </c>
      <c r="B241" s="125">
        <v>0.98186097570522035</v>
      </c>
      <c r="C241" s="75"/>
    </row>
    <row r="242" spans="1:3" x14ac:dyDescent="0.25">
      <c r="A242" s="124" t="s">
        <v>490</v>
      </c>
      <c r="B242" s="125">
        <v>0.87602219358498068</v>
      </c>
      <c r="C242" s="75"/>
    </row>
    <row r="243" spans="1:3" x14ac:dyDescent="0.25">
      <c r="A243" s="124" t="s">
        <v>491</v>
      </c>
      <c r="B243" s="125">
        <v>0.85190450114421123</v>
      </c>
      <c r="C243" s="75"/>
    </row>
    <row r="244" spans="1:3" x14ac:dyDescent="0.25">
      <c r="A244" s="124" t="s">
        <v>492</v>
      </c>
      <c r="B244" s="125">
        <v>0.69850173863235365</v>
      </c>
      <c r="C244" s="75"/>
    </row>
    <row r="245" spans="1:3" x14ac:dyDescent="0.25">
      <c r="A245" s="124" t="s">
        <v>110</v>
      </c>
      <c r="B245" s="125">
        <v>0.9405522037886912</v>
      </c>
      <c r="C245" s="75"/>
    </row>
    <row r="246" spans="1:3" x14ac:dyDescent="0.25">
      <c r="A246" s="124" t="s">
        <v>493</v>
      </c>
      <c r="B246" s="125">
        <v>0.88193368092156432</v>
      </c>
      <c r="C246" s="75"/>
    </row>
    <row r="247" spans="1:3" x14ac:dyDescent="0.25">
      <c r="A247" s="124" t="s">
        <v>111</v>
      </c>
      <c r="B247" s="125">
        <v>0.82388800551005825</v>
      </c>
      <c r="C247" s="75"/>
    </row>
    <row r="248" spans="1:3" x14ac:dyDescent="0.25">
      <c r="A248" s="124" t="s">
        <v>596</v>
      </c>
      <c r="B248" s="125">
        <v>0.5656854249492379</v>
      </c>
      <c r="C248" s="75"/>
    </row>
    <row r="249" spans="1:3" x14ac:dyDescent="0.25">
      <c r="A249" s="124" t="s">
        <v>112</v>
      </c>
      <c r="B249" s="125">
        <v>0.88441231694042755</v>
      </c>
      <c r="C249" s="75"/>
    </row>
    <row r="250" spans="1:3" x14ac:dyDescent="0.25">
      <c r="A250" s="124" t="s">
        <v>494</v>
      </c>
      <c r="B250" s="125">
        <v>0.78131858435588908</v>
      </c>
      <c r="C250" s="75"/>
    </row>
    <row r="251" spans="1:3" x14ac:dyDescent="0.25">
      <c r="A251" s="124" t="s">
        <v>495</v>
      </c>
      <c r="B251" s="125">
        <v>0.96611398672630522</v>
      </c>
      <c r="C251" s="75"/>
    </row>
    <row r="252" spans="1:3" x14ac:dyDescent="0.25">
      <c r="A252" s="124" t="s">
        <v>113</v>
      </c>
      <c r="B252" s="125">
        <v>1.0196418639569695</v>
      </c>
      <c r="C252" s="75"/>
    </row>
    <row r="253" spans="1:3" x14ac:dyDescent="0.25">
      <c r="A253" s="124" t="s">
        <v>496</v>
      </c>
      <c r="B253" s="125">
        <v>0.69699975935199643</v>
      </c>
      <c r="C253" s="75"/>
    </row>
    <row r="254" spans="1:3" x14ac:dyDescent="0.25">
      <c r="A254" s="124" t="s">
        <v>497</v>
      </c>
      <c r="B254" s="125">
        <v>0.55421469787436883</v>
      </c>
      <c r="C254" s="75"/>
    </row>
    <row r="255" spans="1:3" x14ac:dyDescent="0.25">
      <c r="A255" s="124" t="s">
        <v>498</v>
      </c>
      <c r="B255" s="125">
        <v>1.036833077718023</v>
      </c>
      <c r="C255" s="75"/>
    </row>
    <row r="256" spans="1:3" x14ac:dyDescent="0.25">
      <c r="A256" s="124" t="s">
        <v>499</v>
      </c>
      <c r="B256" s="125">
        <v>0.49809728055963209</v>
      </c>
      <c r="C256" s="75"/>
    </row>
    <row r="257" spans="1:3" x14ac:dyDescent="0.25">
      <c r="A257" s="124" t="s">
        <v>228</v>
      </c>
      <c r="B257" s="125">
        <v>1.1322257325762988</v>
      </c>
      <c r="C257" s="75"/>
    </row>
    <row r="258" spans="1:3" x14ac:dyDescent="0.25">
      <c r="A258" s="124" t="s">
        <v>500</v>
      </c>
      <c r="B258" s="125">
        <v>0.14142135623730964</v>
      </c>
      <c r="C258" s="75"/>
    </row>
    <row r="259" spans="1:3" x14ac:dyDescent="0.25">
      <c r="A259" s="124" t="s">
        <v>501</v>
      </c>
      <c r="B259" s="125">
        <v>1.0172297196410496</v>
      </c>
      <c r="C259" s="75"/>
    </row>
    <row r="260" spans="1:3" x14ac:dyDescent="0.25">
      <c r="A260" s="124" t="s">
        <v>306</v>
      </c>
      <c r="B260" s="125">
        <v>0.76182726898195829</v>
      </c>
      <c r="C260" s="75"/>
    </row>
    <row r="261" spans="1:3" x14ac:dyDescent="0.25">
      <c r="A261" s="124" t="s">
        <v>307</v>
      </c>
      <c r="B261" s="125">
        <v>1.098611184474956</v>
      </c>
      <c r="C261" s="75"/>
    </row>
    <row r="262" spans="1:3" x14ac:dyDescent="0.25">
      <c r="A262" s="124" t="s">
        <v>229</v>
      </c>
      <c r="B262" s="125">
        <v>0.91007433439123353</v>
      </c>
      <c r="C262" s="75"/>
    </row>
    <row r="263" spans="1:3" x14ac:dyDescent="0.25">
      <c r="A263" s="124" t="s">
        <v>230</v>
      </c>
      <c r="B263" s="125">
        <v>0.67952622631940574</v>
      </c>
      <c r="C263" s="75"/>
    </row>
    <row r="264" spans="1:3" x14ac:dyDescent="0.25">
      <c r="A264" s="124" t="s">
        <v>114</v>
      </c>
      <c r="B264" s="125">
        <v>0.8445118008727408</v>
      </c>
      <c r="C264" s="75"/>
    </row>
    <row r="265" spans="1:3" x14ac:dyDescent="0.25">
      <c r="A265" s="124" t="s">
        <v>502</v>
      </c>
      <c r="B265" s="125">
        <v>0.74263379818795516</v>
      </c>
      <c r="C265" s="75"/>
    </row>
    <row r="266" spans="1:3" x14ac:dyDescent="0.25">
      <c r="A266" s="124" t="s">
        <v>115</v>
      </c>
      <c r="B266" s="125">
        <v>0.88924108878513319</v>
      </c>
      <c r="C266" s="75"/>
    </row>
    <row r="267" spans="1:3" x14ac:dyDescent="0.25">
      <c r="A267" s="124" t="s">
        <v>116</v>
      </c>
      <c r="B267" s="125">
        <v>0.87964408135587469</v>
      </c>
      <c r="C267" s="75"/>
    </row>
    <row r="268" spans="1:3" x14ac:dyDescent="0.25">
      <c r="A268" s="124" t="s">
        <v>117</v>
      </c>
      <c r="B268" s="125">
        <v>0.88612904574923101</v>
      </c>
      <c r="C268" s="75"/>
    </row>
    <row r="269" spans="1:3" x14ac:dyDescent="0.25">
      <c r="A269" s="124" t="s">
        <v>308</v>
      </c>
      <c r="B269" s="125">
        <v>0.88418293319683461</v>
      </c>
      <c r="C269" s="75"/>
    </row>
    <row r="270" spans="1:3" x14ac:dyDescent="0.25">
      <c r="A270" s="124" t="s">
        <v>231</v>
      </c>
      <c r="B270" s="125">
        <v>0.73162995566514222</v>
      </c>
      <c r="C270" s="75"/>
    </row>
    <row r="271" spans="1:3" x14ac:dyDescent="0.25">
      <c r="A271" s="124" t="s">
        <v>503</v>
      </c>
      <c r="B271" s="125">
        <v>0.85235651455654216</v>
      </c>
      <c r="C271" s="75"/>
    </row>
    <row r="272" spans="1:3" x14ac:dyDescent="0.25">
      <c r="A272" s="124" t="s">
        <v>504</v>
      </c>
      <c r="B272" s="125">
        <v>0.50758121647959153</v>
      </c>
      <c r="C272" s="75"/>
    </row>
    <row r="273" spans="1:3" x14ac:dyDescent="0.25">
      <c r="A273" s="124" t="s">
        <v>118</v>
      </c>
      <c r="B273" s="125">
        <v>0.95162054324934753</v>
      </c>
      <c r="C273" s="75"/>
    </row>
    <row r="274" spans="1:3" x14ac:dyDescent="0.25">
      <c r="A274" s="124" t="s">
        <v>119</v>
      </c>
      <c r="B274" s="125">
        <v>0.88133932663413583</v>
      </c>
      <c r="C274" s="75"/>
    </row>
    <row r="275" spans="1:3" x14ac:dyDescent="0.25">
      <c r="A275" s="124" t="s">
        <v>505</v>
      </c>
      <c r="B275" s="125">
        <v>1.0456258094238746</v>
      </c>
      <c r="C275" s="75"/>
    </row>
    <row r="276" spans="1:3" x14ac:dyDescent="0.25">
      <c r="A276" s="124" t="s">
        <v>506</v>
      </c>
      <c r="B276" s="125">
        <v>0.7452811379808435</v>
      </c>
      <c r="C276" s="75"/>
    </row>
    <row r="277" spans="1:3" x14ac:dyDescent="0.25">
      <c r="A277" s="124" t="s">
        <v>507</v>
      </c>
      <c r="B277" s="125"/>
      <c r="C277" s="75"/>
    </row>
    <row r="278" spans="1:3" x14ac:dyDescent="0.25">
      <c r="A278" s="124" t="s">
        <v>232</v>
      </c>
      <c r="B278" s="125">
        <v>0.85412327567413193</v>
      </c>
      <c r="C278" s="75"/>
    </row>
    <row r="279" spans="1:3" x14ac:dyDescent="0.25">
      <c r="A279" s="124" t="s">
        <v>508</v>
      </c>
      <c r="B279" s="125">
        <v>0.913014113385894</v>
      </c>
      <c r="C279" s="75"/>
    </row>
    <row r="280" spans="1:3" x14ac:dyDescent="0.25">
      <c r="A280" s="124" t="s">
        <v>120</v>
      </c>
      <c r="B280" s="125">
        <v>0.93965144044861004</v>
      </c>
      <c r="C280" s="75"/>
    </row>
    <row r="281" spans="1:3" x14ac:dyDescent="0.25">
      <c r="A281" s="124" t="s">
        <v>309</v>
      </c>
      <c r="B281" s="125">
        <v>0.74755966621096837</v>
      </c>
      <c r="C281" s="75"/>
    </row>
    <row r="282" spans="1:3" x14ac:dyDescent="0.25">
      <c r="A282" s="124" t="s">
        <v>310</v>
      </c>
      <c r="B282" s="125">
        <v>0.58490503145673101</v>
      </c>
      <c r="C282" s="75"/>
    </row>
    <row r="283" spans="1:3" x14ac:dyDescent="0.25">
      <c r="A283" s="124" t="s">
        <v>509</v>
      </c>
      <c r="B283" s="125">
        <v>0.80338314864175875</v>
      </c>
      <c r="C283" s="75"/>
    </row>
    <row r="284" spans="1:3" x14ac:dyDescent="0.25">
      <c r="A284" s="124" t="s">
        <v>121</v>
      </c>
      <c r="B284" s="125">
        <v>0.99963380922646805</v>
      </c>
      <c r="C284" s="75"/>
    </row>
    <row r="285" spans="1:3" x14ac:dyDescent="0.25">
      <c r="A285" s="124" t="s">
        <v>510</v>
      </c>
      <c r="B285" s="125">
        <v>0.56864404657384537</v>
      </c>
      <c r="C285" s="75"/>
    </row>
    <row r="286" spans="1:3" x14ac:dyDescent="0.25">
      <c r="A286" s="124" t="s">
        <v>511</v>
      </c>
      <c r="B286" s="125">
        <v>0.53452248382484879</v>
      </c>
      <c r="C286" s="75"/>
    </row>
    <row r="287" spans="1:3" x14ac:dyDescent="0.25">
      <c r="A287" s="124" t="s">
        <v>122</v>
      </c>
      <c r="B287" s="125">
        <v>0.80607051245152128</v>
      </c>
      <c r="C287" s="75"/>
    </row>
    <row r="288" spans="1:3" x14ac:dyDescent="0.25">
      <c r="A288" s="124" t="s">
        <v>512</v>
      </c>
      <c r="B288" s="125">
        <v>0.75416382670258619</v>
      </c>
      <c r="C288" s="75"/>
    </row>
    <row r="289" spans="1:3" x14ac:dyDescent="0.25">
      <c r="A289" s="124" t="s">
        <v>311</v>
      </c>
      <c r="B289" s="125">
        <v>0.78764422827319569</v>
      </c>
      <c r="C289" s="75"/>
    </row>
    <row r="290" spans="1:3" x14ac:dyDescent="0.25">
      <c r="A290" s="124" t="s">
        <v>513</v>
      </c>
      <c r="B290" s="125">
        <v>0.69232101175527305</v>
      </c>
      <c r="C290" s="75"/>
    </row>
    <row r="291" spans="1:3" x14ac:dyDescent="0.25">
      <c r="A291" s="124" t="s">
        <v>514</v>
      </c>
      <c r="B291" s="125">
        <v>0.8627594237865176</v>
      </c>
      <c r="C291" s="75"/>
    </row>
    <row r="292" spans="1:3" x14ac:dyDescent="0.25">
      <c r="A292" s="124" t="s">
        <v>515</v>
      </c>
      <c r="B292" s="125">
        <v>0.75672424234153401</v>
      </c>
      <c r="C292" s="75"/>
    </row>
    <row r="293" spans="1:3" x14ac:dyDescent="0.25">
      <c r="A293" s="124" t="s">
        <v>123</v>
      </c>
      <c r="B293" s="125">
        <v>0.86127174950120944</v>
      </c>
      <c r="C293" s="75"/>
    </row>
    <row r="294" spans="1:3" x14ac:dyDescent="0.25">
      <c r="A294" s="124" t="s">
        <v>312</v>
      </c>
      <c r="B294" s="125">
        <v>0.8245075947340923</v>
      </c>
      <c r="C294" s="75"/>
    </row>
    <row r="295" spans="1:3" x14ac:dyDescent="0.25">
      <c r="A295" s="124" t="s">
        <v>516</v>
      </c>
      <c r="B295" s="125">
        <v>0.77426745740027236</v>
      </c>
      <c r="C295" s="75"/>
    </row>
    <row r="296" spans="1:3" x14ac:dyDescent="0.25">
      <c r="A296" s="124" t="s">
        <v>517</v>
      </c>
      <c r="B296" s="125">
        <v>1.0633281086601005</v>
      </c>
      <c r="C296" s="75"/>
    </row>
    <row r="297" spans="1:3" x14ac:dyDescent="0.25">
      <c r="A297" s="124" t="s">
        <v>518</v>
      </c>
      <c r="B297" s="125">
        <v>0.88706640470732534</v>
      </c>
      <c r="C297" s="75"/>
    </row>
    <row r="298" spans="1:3" x14ac:dyDescent="0.25">
      <c r="A298" s="124" t="s">
        <v>519</v>
      </c>
      <c r="B298" s="125"/>
      <c r="C298" s="75"/>
    </row>
    <row r="299" spans="1:3" x14ac:dyDescent="0.25">
      <c r="A299" s="124" t="s">
        <v>124</v>
      </c>
      <c r="B299" s="125">
        <v>0.53842214883768047</v>
      </c>
      <c r="C299" s="75"/>
    </row>
    <row r="300" spans="1:3" x14ac:dyDescent="0.25">
      <c r="A300" s="124" t="s">
        <v>520</v>
      </c>
      <c r="B300" s="125">
        <v>1.1336495447547186</v>
      </c>
      <c r="C300" s="75"/>
    </row>
    <row r="301" spans="1:3" x14ac:dyDescent="0.25">
      <c r="A301" s="124" t="s">
        <v>521</v>
      </c>
      <c r="B301" s="125">
        <v>0.89226708425526435</v>
      </c>
      <c r="C301" s="75"/>
    </row>
    <row r="302" spans="1:3" x14ac:dyDescent="0.25">
      <c r="A302" s="124" t="s">
        <v>522</v>
      </c>
      <c r="B302" s="125">
        <v>0.8011416193956562</v>
      </c>
      <c r="C302" s="75"/>
    </row>
    <row r="303" spans="1:3" x14ac:dyDescent="0.25">
      <c r="A303" s="124" t="s">
        <v>523</v>
      </c>
      <c r="B303" s="125">
        <v>0.84901415510100742</v>
      </c>
      <c r="C303" s="75"/>
    </row>
    <row r="304" spans="1:3" x14ac:dyDescent="0.25">
      <c r="A304" s="124" t="s">
        <v>313</v>
      </c>
      <c r="B304" s="125">
        <v>0.91862898398682891</v>
      </c>
      <c r="C304" s="75"/>
    </row>
    <row r="305" spans="1:3" x14ac:dyDescent="0.25">
      <c r="A305" s="124" t="s">
        <v>125</v>
      </c>
      <c r="B305" s="125">
        <v>0.92683940939578602</v>
      </c>
      <c r="C305" s="75"/>
    </row>
    <row r="306" spans="1:3" x14ac:dyDescent="0.25">
      <c r="A306" s="124" t="s">
        <v>314</v>
      </c>
      <c r="B306" s="125">
        <v>0.79413358331463857</v>
      </c>
      <c r="C306" s="75"/>
    </row>
    <row r="307" spans="1:3" x14ac:dyDescent="0.25">
      <c r="A307" s="124" t="s">
        <v>524</v>
      </c>
      <c r="B307" s="125">
        <v>0.56371781750959205</v>
      </c>
      <c r="C307" s="75"/>
    </row>
    <row r="308" spans="1:3" x14ac:dyDescent="0.25">
      <c r="A308" s="124" t="s">
        <v>126</v>
      </c>
      <c r="B308" s="125">
        <v>0.82847140002843667</v>
      </c>
      <c r="C308" s="75"/>
    </row>
    <row r="309" spans="1:3" x14ac:dyDescent="0.25">
      <c r="A309" s="124" t="s">
        <v>315</v>
      </c>
      <c r="B309" s="125">
        <v>0.81686810917424713</v>
      </c>
      <c r="C309" s="75"/>
    </row>
    <row r="310" spans="1:3" x14ac:dyDescent="0.25">
      <c r="A310" s="124" t="s">
        <v>525</v>
      </c>
      <c r="B310" s="125">
        <v>0.77617597123010929</v>
      </c>
      <c r="C310" s="75"/>
    </row>
    <row r="311" spans="1:3" x14ac:dyDescent="0.25">
      <c r="A311" s="124" t="s">
        <v>526</v>
      </c>
      <c r="B311" s="125">
        <v>0.43067240845479665</v>
      </c>
      <c r="C311" s="75"/>
    </row>
    <row r="312" spans="1:3" x14ac:dyDescent="0.25">
      <c r="A312" s="124" t="s">
        <v>316</v>
      </c>
      <c r="B312" s="125">
        <v>0.91562491444762406</v>
      </c>
      <c r="C312" s="75"/>
    </row>
    <row r="313" spans="1:3" x14ac:dyDescent="0.25">
      <c r="A313" s="124" t="s">
        <v>127</v>
      </c>
      <c r="B313" s="125">
        <v>0.92258657888711393</v>
      </c>
      <c r="C313" s="75"/>
    </row>
    <row r="314" spans="1:3" x14ac:dyDescent="0.25">
      <c r="A314" s="124" t="s">
        <v>128</v>
      </c>
      <c r="B314" s="125">
        <v>0.85705745608133088</v>
      </c>
      <c r="C314" s="75"/>
    </row>
    <row r="315" spans="1:3" x14ac:dyDescent="0.25">
      <c r="A315" s="124" t="s">
        <v>527</v>
      </c>
      <c r="B315" s="125">
        <v>0.93985814532477885</v>
      </c>
      <c r="C315" s="75"/>
    </row>
    <row r="316" spans="1:3" x14ac:dyDescent="0.25">
      <c r="A316" s="124" t="s">
        <v>528</v>
      </c>
      <c r="B316" s="125">
        <v>0.14142135623730964</v>
      </c>
      <c r="C316" s="75"/>
    </row>
    <row r="317" spans="1:3" x14ac:dyDescent="0.25">
      <c r="A317" s="124" t="s">
        <v>529</v>
      </c>
      <c r="B317" s="125">
        <v>0.96253633202918132</v>
      </c>
      <c r="C317" s="75"/>
    </row>
    <row r="318" spans="1:3" x14ac:dyDescent="0.25">
      <c r="A318" s="124" t="s">
        <v>233</v>
      </c>
      <c r="B318" s="125">
        <v>0.77243115240224014</v>
      </c>
      <c r="C318" s="75"/>
    </row>
    <row r="319" spans="1:3" x14ac:dyDescent="0.25">
      <c r="A319" s="124" t="s">
        <v>530</v>
      </c>
      <c r="B319" s="125">
        <v>0.25298221281347039</v>
      </c>
      <c r="C319" s="75"/>
    </row>
    <row r="320" spans="1:3" x14ac:dyDescent="0.25">
      <c r="A320" s="124" t="s">
        <v>531</v>
      </c>
      <c r="B320" s="125">
        <v>0.91415765080554645</v>
      </c>
      <c r="C320" s="75"/>
    </row>
    <row r="321" spans="1:3" x14ac:dyDescent="0.25">
      <c r="A321" s="124" t="s">
        <v>532</v>
      </c>
      <c r="B321" s="125">
        <v>0.5917326322091413</v>
      </c>
      <c r="C321" s="75"/>
    </row>
    <row r="322" spans="1:3" x14ac:dyDescent="0.25">
      <c r="A322" s="124" t="s">
        <v>317</v>
      </c>
      <c r="B322" s="125"/>
      <c r="C322" s="75"/>
    </row>
    <row r="323" spans="1:3" x14ac:dyDescent="0.25">
      <c r="A323" s="124" t="s">
        <v>129</v>
      </c>
      <c r="B323" s="125">
        <v>0.85370511573338559</v>
      </c>
      <c r="C323" s="75"/>
    </row>
    <row r="324" spans="1:3" x14ac:dyDescent="0.25">
      <c r="A324" s="124" t="s">
        <v>318</v>
      </c>
      <c r="B324" s="125"/>
      <c r="C324" s="75"/>
    </row>
    <row r="325" spans="1:3" x14ac:dyDescent="0.25">
      <c r="A325" s="124" t="s">
        <v>533</v>
      </c>
      <c r="B325" s="125">
        <v>0.84140832750958949</v>
      </c>
      <c r="C325" s="75"/>
    </row>
    <row r="326" spans="1:3" x14ac:dyDescent="0.25">
      <c r="A326" s="124" t="s">
        <v>234</v>
      </c>
      <c r="B326" s="125">
        <v>0.852010216298282</v>
      </c>
      <c r="C326" s="75"/>
    </row>
    <row r="327" spans="1:3" x14ac:dyDescent="0.25">
      <c r="A327" s="124" t="s">
        <v>534</v>
      </c>
      <c r="B327" s="125">
        <v>0.69282032302755092</v>
      </c>
      <c r="C327" s="75"/>
    </row>
    <row r="328" spans="1:3" x14ac:dyDescent="0.25">
      <c r="A328" s="124" t="s">
        <v>535</v>
      </c>
      <c r="B328" s="125">
        <v>0.87923411647805572</v>
      </c>
      <c r="C328" s="75"/>
    </row>
    <row r="329" spans="1:3" x14ac:dyDescent="0.25">
      <c r="A329" s="124" t="s">
        <v>130</v>
      </c>
      <c r="B329" s="125">
        <v>0.95467655287481346</v>
      </c>
      <c r="C329" s="75"/>
    </row>
    <row r="330" spans="1:3" x14ac:dyDescent="0.25">
      <c r="A330" s="124" t="s">
        <v>319</v>
      </c>
      <c r="B330" s="125">
        <v>0.71038514822843046</v>
      </c>
      <c r="C330" s="75"/>
    </row>
    <row r="331" spans="1:3" x14ac:dyDescent="0.25">
      <c r="A331" s="124" t="s">
        <v>131</v>
      </c>
      <c r="B331" s="125">
        <v>0.86892175860942489</v>
      </c>
      <c r="C331" s="75"/>
    </row>
    <row r="332" spans="1:3" x14ac:dyDescent="0.25">
      <c r="A332" s="124" t="s">
        <v>536</v>
      </c>
      <c r="B332" s="125">
        <v>0.84549817835411523</v>
      </c>
      <c r="C332" s="75"/>
    </row>
    <row r="333" spans="1:3" x14ac:dyDescent="0.25">
      <c r="A333" s="124" t="s">
        <v>537</v>
      </c>
      <c r="B333" s="125">
        <v>0.81029282213656373</v>
      </c>
      <c r="C333" s="75"/>
    </row>
    <row r="334" spans="1:3" x14ac:dyDescent="0.25">
      <c r="A334" s="124" t="s">
        <v>538</v>
      </c>
      <c r="B334" s="125">
        <v>0.28284271247461901</v>
      </c>
      <c r="C334" s="75"/>
    </row>
    <row r="335" spans="1:3" x14ac:dyDescent="0.25">
      <c r="A335" s="124" t="s">
        <v>132</v>
      </c>
      <c r="B335" s="125">
        <v>0.78612976028134185</v>
      </c>
      <c r="C335" s="75"/>
    </row>
    <row r="336" spans="1:3" x14ac:dyDescent="0.25">
      <c r="A336" s="124" t="s">
        <v>539</v>
      </c>
      <c r="B336" s="125">
        <v>0.75970117637031165</v>
      </c>
      <c r="C336" s="75"/>
    </row>
    <row r="337" spans="1:3" x14ac:dyDescent="0.25">
      <c r="A337" s="124" t="s">
        <v>597</v>
      </c>
      <c r="B337" s="125"/>
      <c r="C337" s="75"/>
    </row>
    <row r="338" spans="1:3" x14ac:dyDescent="0.25">
      <c r="A338" s="124" t="s">
        <v>540</v>
      </c>
      <c r="B338" s="125">
        <v>0.77362756725843385</v>
      </c>
      <c r="C338" s="75"/>
    </row>
    <row r="339" spans="1:3" x14ac:dyDescent="0.25">
      <c r="A339" s="124" t="s">
        <v>541</v>
      </c>
      <c r="B339" s="125">
        <v>0.73275275248288385</v>
      </c>
      <c r="C339" s="75"/>
    </row>
    <row r="340" spans="1:3" x14ac:dyDescent="0.25">
      <c r="A340" s="124" t="s">
        <v>320</v>
      </c>
      <c r="B340" s="125">
        <v>0.69817398936117248</v>
      </c>
      <c r="C340" s="75"/>
    </row>
    <row r="341" spans="1:3" x14ac:dyDescent="0.25">
      <c r="A341" s="124" t="s">
        <v>542</v>
      </c>
      <c r="B341" s="125">
        <v>0.11547005383792475</v>
      </c>
      <c r="C341" s="75"/>
    </row>
    <row r="342" spans="1:3" x14ac:dyDescent="0.25">
      <c r="A342" s="124" t="s">
        <v>321</v>
      </c>
      <c r="B342" s="125">
        <v>0.66231915770772232</v>
      </c>
      <c r="C342" s="75"/>
    </row>
    <row r="343" spans="1:3" x14ac:dyDescent="0.25">
      <c r="A343" s="124" t="s">
        <v>543</v>
      </c>
      <c r="B343" s="125">
        <v>0.74027022093286998</v>
      </c>
      <c r="C343" s="75"/>
    </row>
    <row r="344" spans="1:3" x14ac:dyDescent="0.25">
      <c r="A344" s="124" t="s">
        <v>133</v>
      </c>
      <c r="B344" s="125">
        <v>0.91038603248303285</v>
      </c>
      <c r="C344" s="75"/>
    </row>
    <row r="345" spans="1:3" x14ac:dyDescent="0.25">
      <c r="A345" s="124" t="s">
        <v>322</v>
      </c>
      <c r="B345" s="125">
        <v>0.65989940284148507</v>
      </c>
      <c r="C345" s="75"/>
    </row>
    <row r="346" spans="1:3" x14ac:dyDescent="0.25">
      <c r="A346" s="124" t="s">
        <v>323</v>
      </c>
      <c r="B346" s="125">
        <v>0.75957281879489547</v>
      </c>
      <c r="C346" s="75"/>
    </row>
    <row r="347" spans="1:3" x14ac:dyDescent="0.25">
      <c r="A347" s="124" t="s">
        <v>544</v>
      </c>
      <c r="B347" s="125">
        <v>0.83377080134768156</v>
      </c>
      <c r="C347" s="75"/>
    </row>
    <row r="348" spans="1:3" x14ac:dyDescent="0.25">
      <c r="A348" s="124" t="s">
        <v>545</v>
      </c>
      <c r="B348" s="125">
        <v>0.57741371078854142</v>
      </c>
      <c r="C348" s="75"/>
    </row>
    <row r="349" spans="1:3" x14ac:dyDescent="0.25">
      <c r="A349" s="124" t="s">
        <v>546</v>
      </c>
      <c r="B349" s="125">
        <v>0.51419564673436058</v>
      </c>
      <c r="C349" s="75"/>
    </row>
    <row r="350" spans="1:3" x14ac:dyDescent="0.25">
      <c r="A350" s="124" t="s">
        <v>547</v>
      </c>
      <c r="B350" s="125">
        <v>0.59212784482355207</v>
      </c>
      <c r="C350" s="75"/>
    </row>
    <row r="351" spans="1:3" x14ac:dyDescent="0.25">
      <c r="A351" s="124" t="s">
        <v>548</v>
      </c>
      <c r="B351" s="125">
        <v>0.6138287336755377</v>
      </c>
      <c r="C351" s="75"/>
    </row>
    <row r="352" spans="1:3" x14ac:dyDescent="0.25">
      <c r="A352" s="124" t="s">
        <v>549</v>
      </c>
      <c r="B352" s="125">
        <v>0.71405981746972802</v>
      </c>
      <c r="C352" s="75"/>
    </row>
    <row r="353" spans="1:3" x14ac:dyDescent="0.25">
      <c r="A353" s="124" t="s">
        <v>324</v>
      </c>
      <c r="B353" s="125">
        <v>0.92602383891629292</v>
      </c>
      <c r="C353" s="75"/>
    </row>
    <row r="354" spans="1:3" x14ac:dyDescent="0.25">
      <c r="A354" s="124" t="s">
        <v>235</v>
      </c>
      <c r="B354" s="125">
        <v>0.76124089319255273</v>
      </c>
      <c r="C354" s="75"/>
    </row>
    <row r="355" spans="1:3" x14ac:dyDescent="0.25">
      <c r="A355" s="124" t="s">
        <v>134</v>
      </c>
      <c r="B355" s="125">
        <v>0.88741185738225781</v>
      </c>
      <c r="C355" s="75"/>
    </row>
    <row r="356" spans="1:3" x14ac:dyDescent="0.25">
      <c r="A356" s="124" t="s">
        <v>325</v>
      </c>
      <c r="B356" s="125">
        <v>0.76620834794450532</v>
      </c>
      <c r="C356" s="75"/>
    </row>
    <row r="357" spans="1:3" x14ac:dyDescent="0.25">
      <c r="A357" s="124" t="s">
        <v>135</v>
      </c>
      <c r="B357" s="125">
        <v>0.81227598537204238</v>
      </c>
      <c r="C357" s="75"/>
    </row>
    <row r="358" spans="1:3" x14ac:dyDescent="0.25">
      <c r="A358" s="124" t="s">
        <v>550</v>
      </c>
      <c r="B358" s="125">
        <v>0.70710678118654757</v>
      </c>
      <c r="C358" s="75"/>
    </row>
    <row r="359" spans="1:3" x14ac:dyDescent="0.25">
      <c r="A359" s="124" t="s">
        <v>236</v>
      </c>
      <c r="B359" s="125">
        <v>0.8594713358176056</v>
      </c>
      <c r="C359" s="75"/>
    </row>
    <row r="360" spans="1:3" x14ac:dyDescent="0.25">
      <c r="A360" s="124" t="s">
        <v>551</v>
      </c>
      <c r="B360" s="125">
        <v>0.84630105284549295</v>
      </c>
      <c r="C360" s="75"/>
    </row>
    <row r="361" spans="1:3" x14ac:dyDescent="0.25">
      <c r="A361" s="124" t="s">
        <v>552</v>
      </c>
      <c r="B361" s="125">
        <v>0.56568542494923824</v>
      </c>
      <c r="C361" s="75"/>
    </row>
    <row r="362" spans="1:3" x14ac:dyDescent="0.25">
      <c r="A362" s="124" t="s">
        <v>553</v>
      </c>
      <c r="B362" s="125">
        <v>0.57527047528487374</v>
      </c>
      <c r="C362" s="75"/>
    </row>
    <row r="363" spans="1:3" x14ac:dyDescent="0.25">
      <c r="A363" s="124" t="s">
        <v>326</v>
      </c>
      <c r="B363" s="125">
        <v>0.81418035058830662</v>
      </c>
      <c r="C363" s="75"/>
    </row>
    <row r="364" spans="1:3" x14ac:dyDescent="0.25">
      <c r="A364" s="124" t="s">
        <v>554</v>
      </c>
      <c r="B364" s="125">
        <v>1.2132214978676967</v>
      </c>
      <c r="C364" s="75"/>
    </row>
    <row r="365" spans="1:3" x14ac:dyDescent="0.25">
      <c r="A365" s="124" t="s">
        <v>237</v>
      </c>
      <c r="B365" s="125">
        <v>0.85009246624894308</v>
      </c>
      <c r="C365" s="75"/>
    </row>
    <row r="366" spans="1:3" x14ac:dyDescent="0.25">
      <c r="A366" s="124" t="s">
        <v>555</v>
      </c>
      <c r="B366" s="125">
        <v>0.88521178710246962</v>
      </c>
      <c r="C366" s="75"/>
    </row>
    <row r="367" spans="1:3" x14ac:dyDescent="0.25">
      <c r="A367" s="124" t="s">
        <v>327</v>
      </c>
      <c r="B367" s="125">
        <v>0.87249903980174148</v>
      </c>
      <c r="C367" s="75"/>
    </row>
    <row r="368" spans="1:3" x14ac:dyDescent="0.25">
      <c r="A368" s="124" t="s">
        <v>556</v>
      </c>
      <c r="B368" s="125">
        <v>0.93552157207401798</v>
      </c>
      <c r="C368" s="75"/>
    </row>
    <row r="369" spans="1:3" x14ac:dyDescent="0.25">
      <c r="A369" s="124" t="s">
        <v>557</v>
      </c>
      <c r="B369" s="125">
        <v>0.66134400014275674</v>
      </c>
      <c r="C369" s="75"/>
    </row>
    <row r="370" spans="1:3" x14ac:dyDescent="0.25">
      <c r="A370" s="124" t="s">
        <v>558</v>
      </c>
      <c r="B370" s="125">
        <v>0.96002579038796021</v>
      </c>
      <c r="C370" s="75"/>
    </row>
    <row r="371" spans="1:3" x14ac:dyDescent="0.25">
      <c r="A371" s="124" t="s">
        <v>136</v>
      </c>
      <c r="B371" s="125">
        <v>0.95720487748845084</v>
      </c>
      <c r="C371" s="75"/>
    </row>
    <row r="372" spans="1:3" x14ac:dyDescent="0.25">
      <c r="A372" s="124" t="s">
        <v>328</v>
      </c>
      <c r="B372" s="125">
        <v>0.87529640171182777</v>
      </c>
      <c r="C372" s="75"/>
    </row>
    <row r="373" spans="1:3" x14ac:dyDescent="0.25">
      <c r="A373" s="124" t="s">
        <v>559</v>
      </c>
      <c r="B373" s="125">
        <v>0.69282032302755114</v>
      </c>
      <c r="C373" s="75"/>
    </row>
    <row r="374" spans="1:3" x14ac:dyDescent="0.25">
      <c r="A374" s="124" t="s">
        <v>329</v>
      </c>
      <c r="B374" s="125">
        <v>0.9619855243548745</v>
      </c>
      <c r="C374" s="75"/>
    </row>
    <row r="375" spans="1:3" x14ac:dyDescent="0.25">
      <c r="A375" s="124" t="s">
        <v>560</v>
      </c>
      <c r="B375" s="125">
        <v>0.89090865455950929</v>
      </c>
      <c r="C375" s="75"/>
    </row>
    <row r="376" spans="1:3" x14ac:dyDescent="0.25">
      <c r="A376" s="124" t="s">
        <v>330</v>
      </c>
      <c r="B376" s="125">
        <v>0.79544196139514611</v>
      </c>
      <c r="C376" s="75"/>
    </row>
    <row r="377" spans="1:3" x14ac:dyDescent="0.25">
      <c r="A377" s="124" t="s">
        <v>238</v>
      </c>
      <c r="B377" s="125">
        <v>0.91577082655115583</v>
      </c>
      <c r="C377" s="75"/>
    </row>
    <row r="378" spans="1:3" x14ac:dyDescent="0.25">
      <c r="A378" s="124" t="s">
        <v>561</v>
      </c>
      <c r="B378" s="125">
        <v>0.28775515686609393</v>
      </c>
      <c r="C378" s="75"/>
    </row>
    <row r="379" spans="1:3" x14ac:dyDescent="0.25">
      <c r="A379" s="124" t="s">
        <v>562</v>
      </c>
      <c r="B379" s="125">
        <v>0.86117320842726708</v>
      </c>
      <c r="C379" s="75"/>
    </row>
    <row r="380" spans="1:3" x14ac:dyDescent="0.25">
      <c r="A380" s="124" t="s">
        <v>331</v>
      </c>
      <c r="B380" s="125">
        <v>0.79424684753529984</v>
      </c>
      <c r="C380" s="75"/>
    </row>
    <row r="381" spans="1:3" x14ac:dyDescent="0.25">
      <c r="A381" s="124" t="s">
        <v>239</v>
      </c>
      <c r="B381" s="125">
        <v>0.46606863551353317</v>
      </c>
      <c r="C381" s="75"/>
    </row>
    <row r="382" spans="1:3" x14ac:dyDescent="0.25">
      <c r="A382" s="124" t="s">
        <v>332</v>
      </c>
      <c r="B382" s="125">
        <v>0.77155305562680443</v>
      </c>
      <c r="C382" s="75"/>
    </row>
    <row r="383" spans="1:3" x14ac:dyDescent="0.25">
      <c r="A383" s="124" t="s">
        <v>137</v>
      </c>
      <c r="B383" s="125">
        <v>1.0019622522424234</v>
      </c>
      <c r="C383" s="75"/>
    </row>
    <row r="384" spans="1:3" x14ac:dyDescent="0.25">
      <c r="A384" s="124" t="s">
        <v>563</v>
      </c>
      <c r="B384" s="125">
        <v>0.5093988412699616</v>
      </c>
      <c r="C384" s="75"/>
    </row>
    <row r="385" spans="1:3" x14ac:dyDescent="0.25">
      <c r="A385" s="124" t="s">
        <v>564</v>
      </c>
      <c r="B385" s="125">
        <v>0.92528706047565423</v>
      </c>
      <c r="C385" s="75"/>
    </row>
    <row r="386" spans="1:3" x14ac:dyDescent="0.25">
      <c r="A386" s="124" t="s">
        <v>565</v>
      </c>
      <c r="B386" s="125">
        <v>0.86018928733613531</v>
      </c>
      <c r="C386" s="75"/>
    </row>
    <row r="387" spans="1:3" x14ac:dyDescent="0.25">
      <c r="A387" s="124" t="s">
        <v>138</v>
      </c>
      <c r="B387" s="125">
        <v>0.9301183993083546</v>
      </c>
      <c r="C387" s="75"/>
    </row>
    <row r="388" spans="1:3" x14ac:dyDescent="0.25">
      <c r="A388" s="124" t="s">
        <v>333</v>
      </c>
      <c r="B388" s="125">
        <v>0.73988577458004223</v>
      </c>
      <c r="C388" s="75"/>
    </row>
    <row r="389" spans="1:3" x14ac:dyDescent="0.25">
      <c r="A389" s="124" t="s">
        <v>334</v>
      </c>
      <c r="B389" s="125">
        <v>0.79791529291279906</v>
      </c>
      <c r="C389" s="75"/>
    </row>
    <row r="390" spans="1:3" x14ac:dyDescent="0.25">
      <c r="A390" s="124" t="s">
        <v>566</v>
      </c>
      <c r="B390" s="125">
        <v>1.0113640011673062</v>
      </c>
      <c r="C390" s="75"/>
    </row>
    <row r="391" spans="1:3" x14ac:dyDescent="0.25">
      <c r="A391" s="124" t="s">
        <v>567</v>
      </c>
      <c r="B391" s="125">
        <v>0.83519450282545415</v>
      </c>
      <c r="C391" s="75"/>
    </row>
    <row r="392" spans="1:3" x14ac:dyDescent="0.25">
      <c r="A392" s="124" t="s">
        <v>139</v>
      </c>
      <c r="B392" s="125">
        <v>0.86273921047728075</v>
      </c>
      <c r="C392" s="75"/>
    </row>
    <row r="393" spans="1:3" x14ac:dyDescent="0.25">
      <c r="A393" s="124" t="s">
        <v>140</v>
      </c>
      <c r="B393" s="125">
        <v>0.98866439177434895</v>
      </c>
      <c r="C393" s="75"/>
    </row>
    <row r="394" spans="1:3" x14ac:dyDescent="0.25">
      <c r="A394" s="124" t="s">
        <v>568</v>
      </c>
      <c r="B394" s="125">
        <v>0.89721792224631813</v>
      </c>
      <c r="C394" s="75"/>
    </row>
    <row r="395" spans="1:3" x14ac:dyDescent="0.25">
      <c r="A395" s="124" t="s">
        <v>569</v>
      </c>
      <c r="B395" s="125">
        <v>0.57741371078854153</v>
      </c>
      <c r="C395" s="75"/>
    </row>
    <row r="396" spans="1:3" x14ac:dyDescent="0.25">
      <c r="A396" s="124" t="s">
        <v>141</v>
      </c>
      <c r="B396" s="125">
        <v>0.91842180012051189</v>
      </c>
      <c r="C396" s="75"/>
    </row>
    <row r="397" spans="1:3" x14ac:dyDescent="0.25">
      <c r="A397" s="124" t="s">
        <v>570</v>
      </c>
      <c r="B397" s="125">
        <v>0.93166321021834253</v>
      </c>
      <c r="C397" s="75"/>
    </row>
    <row r="398" spans="1:3" x14ac:dyDescent="0.25">
      <c r="A398" s="124" t="s">
        <v>240</v>
      </c>
      <c r="B398" s="125">
        <v>0.89093549958363871</v>
      </c>
      <c r="C398" s="75"/>
    </row>
    <row r="399" spans="1:3" x14ac:dyDescent="0.25">
      <c r="A399" s="124" t="s">
        <v>335</v>
      </c>
      <c r="B399" s="125">
        <v>0.670093463639446</v>
      </c>
      <c r="C399" s="75"/>
    </row>
    <row r="400" spans="1:3" x14ac:dyDescent="0.25">
      <c r="A400" s="124" t="s">
        <v>142</v>
      </c>
      <c r="B400" s="125">
        <v>0.65179429284476986</v>
      </c>
      <c r="C400" s="75"/>
    </row>
    <row r="401" spans="1:3" x14ac:dyDescent="0.25">
      <c r="A401" s="124" t="s">
        <v>143</v>
      </c>
      <c r="B401" s="125">
        <v>0.84781224006552247</v>
      </c>
      <c r="C401" s="75"/>
    </row>
    <row r="402" spans="1:3" x14ac:dyDescent="0.25">
      <c r="A402" s="124" t="s">
        <v>571</v>
      </c>
      <c r="B402" s="125"/>
      <c r="C402" s="75"/>
    </row>
    <row r="403" spans="1:3" x14ac:dyDescent="0.25">
      <c r="A403" s="124" t="s">
        <v>144</v>
      </c>
      <c r="B403" s="125">
        <v>0.9228959453666562</v>
      </c>
      <c r="C403" s="75"/>
    </row>
    <row r="404" spans="1:3" x14ac:dyDescent="0.25">
      <c r="A404" s="124" t="s">
        <v>572</v>
      </c>
      <c r="B404" s="125">
        <v>0.81404340588611535</v>
      </c>
      <c r="C404" s="75"/>
    </row>
    <row r="405" spans="1:3" x14ac:dyDescent="0.25">
      <c r="A405" s="124" t="s">
        <v>336</v>
      </c>
      <c r="B405" s="125">
        <v>0.67968684432553683</v>
      </c>
      <c r="C405" s="75"/>
    </row>
    <row r="406" spans="1:3" x14ac:dyDescent="0.25">
      <c r="A406" s="124" t="s">
        <v>573</v>
      </c>
      <c r="B406" s="125">
        <v>0.92907031374650195</v>
      </c>
      <c r="C406" s="75"/>
    </row>
    <row r="407" spans="1:3" x14ac:dyDescent="0.25">
      <c r="A407" s="124" t="s">
        <v>145</v>
      </c>
      <c r="B407" s="125">
        <v>0.95405145201556274</v>
      </c>
      <c r="C407" s="75"/>
    </row>
    <row r="408" spans="1:3" x14ac:dyDescent="0.25">
      <c r="A408" s="124" t="s">
        <v>574</v>
      </c>
      <c r="B408" s="125">
        <v>0.81392110311208432</v>
      </c>
      <c r="C408" s="75"/>
    </row>
    <row r="409" spans="1:3" x14ac:dyDescent="0.25">
      <c r="A409" s="124" t="s">
        <v>575</v>
      </c>
      <c r="B409" s="125">
        <v>0.78076615732174437</v>
      </c>
      <c r="C409" s="75"/>
    </row>
    <row r="410" spans="1:3" x14ac:dyDescent="0.25">
      <c r="A410" s="124" t="s">
        <v>337</v>
      </c>
      <c r="B410" s="125">
        <v>0.67222146220952517</v>
      </c>
      <c r="C410" s="75"/>
    </row>
    <row r="411" spans="1:3" x14ac:dyDescent="0.25">
      <c r="A411" s="124" t="s">
        <v>576</v>
      </c>
      <c r="B411" s="125">
        <v>0.59350902640724634</v>
      </c>
      <c r="C411" s="75"/>
    </row>
    <row r="412" spans="1:3" x14ac:dyDescent="0.25">
      <c r="A412" s="124" t="s">
        <v>577</v>
      </c>
      <c r="B412" s="125">
        <v>0.35783320479850267</v>
      </c>
      <c r="C412" s="75"/>
    </row>
    <row r="413" spans="1:3" x14ac:dyDescent="0.25">
      <c r="A413" s="124" t="s">
        <v>241</v>
      </c>
      <c r="B413" s="125">
        <v>0.92320872561056577</v>
      </c>
      <c r="C413" s="75"/>
    </row>
    <row r="414" spans="1:3" x14ac:dyDescent="0.25">
      <c r="A414" s="124" t="s">
        <v>578</v>
      </c>
      <c r="B414" s="125">
        <v>0.94422057652474867</v>
      </c>
      <c r="C414" s="75"/>
    </row>
    <row r="415" spans="1:3" x14ac:dyDescent="0.25">
      <c r="A415" s="124" t="s">
        <v>242</v>
      </c>
      <c r="B415" s="125">
        <v>0.86776537068504533</v>
      </c>
      <c r="C415" s="75"/>
    </row>
    <row r="416" spans="1:3" x14ac:dyDescent="0.25">
      <c r="A416" s="124" t="s">
        <v>146</v>
      </c>
      <c r="B416" s="125">
        <v>0.86558168036801597</v>
      </c>
      <c r="C416" s="75"/>
    </row>
    <row r="417" spans="1:3" x14ac:dyDescent="0.25">
      <c r="A417" s="124" t="s">
        <v>338</v>
      </c>
      <c r="B417" s="125">
        <v>0.77166581253342403</v>
      </c>
      <c r="C417" s="75"/>
    </row>
    <row r="418" spans="1:3" x14ac:dyDescent="0.25">
      <c r="A418" s="124" t="s">
        <v>579</v>
      </c>
      <c r="B418" s="125">
        <v>0.73752834798941491</v>
      </c>
      <c r="C418" s="75"/>
    </row>
    <row r="419" spans="1:3" x14ac:dyDescent="0.25">
      <c r="A419" s="124" t="s">
        <v>339</v>
      </c>
      <c r="B419" s="125">
        <v>0.78914864960328324</v>
      </c>
      <c r="C419" s="75"/>
    </row>
    <row r="420" spans="1:3" x14ac:dyDescent="0.25">
      <c r="A420" s="124" t="s">
        <v>340</v>
      </c>
      <c r="B420" s="125">
        <v>0.81985388364259593</v>
      </c>
      <c r="C420" s="75"/>
    </row>
    <row r="421" spans="1:3" ht="15.75" thickBot="1" x14ac:dyDescent="0.3">
      <c r="A421" s="126" t="s">
        <v>147</v>
      </c>
      <c r="B421" s="127">
        <v>1.0017191700005341</v>
      </c>
      <c r="C421" s="75"/>
    </row>
    <row r="422" spans="1:3" ht="15.75" thickBot="1" x14ac:dyDescent="0.3">
      <c r="A422" s="86" t="s">
        <v>246</v>
      </c>
      <c r="B422" s="128">
        <v>0.93477041146562145</v>
      </c>
      <c r="C422" s="75"/>
    </row>
    <row r="423" spans="1:3" x14ac:dyDescent="0.25">
      <c r="A423" s="75"/>
      <c r="B423" s="75"/>
      <c r="C423" s="75"/>
    </row>
    <row r="424" spans="1:3" x14ac:dyDescent="0.25">
      <c r="A424" s="75"/>
      <c r="B424" s="75"/>
      <c r="C424" s="75"/>
    </row>
  </sheetData>
  <sheetProtection algorithmName="SHA-512" hashValue="VxHGNUKUFMuodNVtOwA3aL3XtsCf/Z+gHAhPtao9WhZJd+IeikWhm1b2s8IHCfSy6826dk6LlaKzFkozop8O5A==" saltValue="XadP46b3U2ps/Tc/nmMLJg==" spinCount="100000" sheet="1" objects="1" scenarios="1" selectLockedCells="1" selectUnlockedCell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0"/>
  <sheetViews>
    <sheetView workbookViewId="0">
      <selection activeCell="D8" sqref="D8"/>
    </sheetView>
  </sheetViews>
  <sheetFormatPr defaultRowHeight="15" x14ac:dyDescent="0.25"/>
  <cols>
    <col min="1" max="1" width="16.5703125" bestFit="1" customWidth="1"/>
    <col min="2" max="2" width="10.42578125" customWidth="1"/>
  </cols>
  <sheetData>
    <row r="1" spans="1:2" ht="15.75" thickBot="1" x14ac:dyDescent="0.3">
      <c r="A1" s="129" t="s">
        <v>343</v>
      </c>
      <c r="B1" s="130"/>
    </row>
    <row r="2" spans="1:2" ht="15.75" thickBot="1" x14ac:dyDescent="0.3">
      <c r="A2" s="131" t="s">
        <v>590</v>
      </c>
      <c r="B2" s="132" t="s">
        <v>599</v>
      </c>
    </row>
    <row r="3" spans="1:2" x14ac:dyDescent="0.25">
      <c r="A3" s="136" t="s">
        <v>148</v>
      </c>
      <c r="B3" s="137">
        <v>0.87327182445067209</v>
      </c>
    </row>
    <row r="4" spans="1:2" x14ac:dyDescent="0.25">
      <c r="A4" s="136" t="s">
        <v>149</v>
      </c>
      <c r="B4" s="138">
        <v>0.95093697268451172</v>
      </c>
    </row>
    <row r="5" spans="1:2" x14ac:dyDescent="0.25">
      <c r="A5" s="136" t="s">
        <v>150</v>
      </c>
      <c r="B5" s="138">
        <v>0.92866581311927388</v>
      </c>
    </row>
    <row r="6" spans="1:2" x14ac:dyDescent="0.25">
      <c r="A6" s="136" t="s">
        <v>151</v>
      </c>
      <c r="B6" s="138">
        <v>0.89855791621261194</v>
      </c>
    </row>
    <row r="7" spans="1:2" x14ac:dyDescent="0.25">
      <c r="A7" s="136" t="s">
        <v>591</v>
      </c>
      <c r="B7" s="138">
        <v>0.89338050582775175</v>
      </c>
    </row>
    <row r="8" spans="1:2" x14ac:dyDescent="0.25">
      <c r="A8" s="136" t="s">
        <v>152</v>
      </c>
      <c r="B8" s="138">
        <v>0.90582724623552613</v>
      </c>
    </row>
    <row r="9" spans="1:2" x14ac:dyDescent="0.25">
      <c r="A9" s="136" t="s">
        <v>153</v>
      </c>
      <c r="B9" s="138">
        <v>0.91159866430274794</v>
      </c>
    </row>
    <row r="10" spans="1:2" x14ac:dyDescent="0.25">
      <c r="A10" s="136" t="s">
        <v>154</v>
      </c>
      <c r="B10" s="138">
        <v>1.0130332729211486</v>
      </c>
    </row>
    <row r="11" spans="1:2" x14ac:dyDescent="0.25">
      <c r="A11" s="136" t="s">
        <v>155</v>
      </c>
      <c r="B11" s="138">
        <v>0.93375636607628065</v>
      </c>
    </row>
    <row r="12" spans="1:2" x14ac:dyDescent="0.25">
      <c r="A12" s="136" t="s">
        <v>157</v>
      </c>
      <c r="B12" s="138">
        <v>0.90342454594417143</v>
      </c>
    </row>
    <row r="13" spans="1:2" x14ac:dyDescent="0.25">
      <c r="A13" s="136" t="s">
        <v>156</v>
      </c>
      <c r="B13" s="138">
        <v>0.85372651464611815</v>
      </c>
    </row>
    <row r="14" spans="1:2" x14ac:dyDescent="0.25">
      <c r="A14" s="136" t="s">
        <v>158</v>
      </c>
      <c r="B14" s="138">
        <v>0.93999561949742061</v>
      </c>
    </row>
    <row r="15" spans="1:2" x14ac:dyDescent="0.25">
      <c r="A15" s="136" t="s">
        <v>159</v>
      </c>
      <c r="B15" s="138">
        <v>0.92762650018100723</v>
      </c>
    </row>
    <row r="16" spans="1:2" x14ac:dyDescent="0.25">
      <c r="A16" s="136" t="s">
        <v>160</v>
      </c>
      <c r="B16" s="138">
        <v>0.92608142363549983</v>
      </c>
    </row>
    <row r="17" spans="1:3" x14ac:dyDescent="0.25">
      <c r="A17" s="136" t="s">
        <v>161</v>
      </c>
      <c r="B17" s="138">
        <v>0.96008299418959508</v>
      </c>
    </row>
    <row r="18" spans="1:3" x14ac:dyDescent="0.25">
      <c r="A18" s="136" t="s">
        <v>162</v>
      </c>
      <c r="B18" s="138">
        <v>0.93910043850055402</v>
      </c>
    </row>
    <row r="19" spans="1:3" x14ac:dyDescent="0.25">
      <c r="A19" s="136" t="s">
        <v>163</v>
      </c>
      <c r="B19" s="138">
        <v>0.86593807140257995</v>
      </c>
    </row>
    <row r="20" spans="1:3" x14ac:dyDescent="0.25">
      <c r="A20" s="136" t="s">
        <v>247</v>
      </c>
      <c r="B20" s="138">
        <v>0.93271827848237332</v>
      </c>
    </row>
    <row r="21" spans="1:3" x14ac:dyDescent="0.25">
      <c r="A21" s="136" t="s">
        <v>164</v>
      </c>
      <c r="B21" s="138">
        <v>0.88131483681154377</v>
      </c>
    </row>
    <row r="22" spans="1:3" x14ac:dyDescent="0.25">
      <c r="A22" s="136" t="s">
        <v>165</v>
      </c>
      <c r="B22" s="138">
        <v>0.91007715580961346</v>
      </c>
    </row>
    <row r="23" spans="1:3" x14ac:dyDescent="0.25">
      <c r="A23" s="136" t="s">
        <v>166</v>
      </c>
      <c r="B23" s="138">
        <v>0.92738625559378873</v>
      </c>
    </row>
    <row r="24" spans="1:3" x14ac:dyDescent="0.25">
      <c r="A24" s="136" t="s">
        <v>167</v>
      </c>
      <c r="B24" s="138">
        <v>0.93592694376022412</v>
      </c>
    </row>
    <row r="25" spans="1:3" x14ac:dyDescent="0.25">
      <c r="A25" s="136" t="s">
        <v>168</v>
      </c>
      <c r="B25" s="138">
        <v>0.85166395193202171</v>
      </c>
    </row>
    <row r="26" spans="1:3" ht="15.75" thickBot="1" x14ac:dyDescent="0.3">
      <c r="A26" s="136" t="s">
        <v>169</v>
      </c>
      <c r="B26" s="139">
        <v>0.94645919031339054</v>
      </c>
    </row>
    <row r="27" spans="1:3" ht="15.75" thickBot="1" x14ac:dyDescent="0.3">
      <c r="A27" s="131" t="s">
        <v>598</v>
      </c>
      <c r="B27" s="133">
        <v>0.93477041146562145</v>
      </c>
    </row>
    <row r="28" spans="1:3" x14ac:dyDescent="0.25">
      <c r="A28" s="136"/>
      <c r="B28" s="136"/>
      <c r="C28" s="136"/>
    </row>
    <row r="29" spans="1:3" ht="15.75" thickBot="1" x14ac:dyDescent="0.3">
      <c r="A29" s="136"/>
      <c r="B29" s="136"/>
      <c r="C29" s="136"/>
    </row>
    <row r="30" spans="1:3" ht="15.75" thickBot="1" x14ac:dyDescent="0.3">
      <c r="A30" s="134" t="s">
        <v>592</v>
      </c>
      <c r="B30" s="135">
        <v>0.90821374530871546</v>
      </c>
    </row>
  </sheetData>
  <sheetProtection algorithmName="SHA-512" hashValue="PeCaWSdUR+Auw9lZxG98/TqQP7+fUmlZi7QNl8o9waDKhtuABOZu0cNfrX4IfA2OttQQTunff6FSNj1Uyws+yg==" saltValue="Z7Jnm81UPmxfRufTlKawwQ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workbookViewId="0">
      <selection activeCell="B10" sqref="B10"/>
    </sheetView>
  </sheetViews>
  <sheetFormatPr defaultRowHeight="15" x14ac:dyDescent="0.25"/>
  <cols>
    <col min="1" max="1" width="31.7109375" style="1" customWidth="1"/>
    <col min="2" max="2" width="17" style="1" customWidth="1"/>
    <col min="3" max="3" width="16.42578125" style="1" customWidth="1"/>
    <col min="4" max="4" width="12.28515625" style="1" customWidth="1"/>
    <col min="5" max="5" width="22.85546875" style="1" customWidth="1"/>
    <col min="6" max="6" width="37.7109375" style="1" customWidth="1"/>
    <col min="7" max="7" width="16.42578125" style="1" customWidth="1"/>
    <col min="8" max="8" width="16.14062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5" width="9.140625" style="1" customWidth="1"/>
    <col min="26" max="16384" width="9.140625" style="1"/>
  </cols>
  <sheetData>
    <row r="1" spans="1:15" ht="15.75" x14ac:dyDescent="0.25">
      <c r="A1" s="142" t="s">
        <v>0</v>
      </c>
      <c r="B1" s="142"/>
      <c r="C1" s="142"/>
      <c r="D1" s="142"/>
    </row>
    <row r="2" spans="1:15" ht="15.75" x14ac:dyDescent="0.25">
      <c r="A2" s="142" t="s">
        <v>53</v>
      </c>
      <c r="B2" s="142"/>
      <c r="C2" s="142"/>
      <c r="D2" s="142"/>
      <c r="E2" s="142"/>
    </row>
    <row r="3" spans="1:15" ht="15.75" x14ac:dyDescent="0.25">
      <c r="A3" s="2"/>
      <c r="B3" s="143" t="s">
        <v>357</v>
      </c>
      <c r="C3" s="143"/>
      <c r="D3" s="143"/>
      <c r="E3" s="143"/>
    </row>
    <row r="4" spans="1:15" ht="15.75" x14ac:dyDescent="0.25">
      <c r="A4" s="2"/>
      <c r="B4" s="3" t="s">
        <v>176</v>
      </c>
      <c r="C4" s="3"/>
      <c r="D4" s="3"/>
      <c r="E4" s="3"/>
    </row>
    <row r="5" spans="1:15" ht="15.75" x14ac:dyDescent="0.25">
      <c r="A5" s="2"/>
      <c r="B5" s="65" t="s">
        <v>19</v>
      </c>
      <c r="C5" s="65"/>
    </row>
    <row r="6" spans="1:15" ht="15.75" x14ac:dyDescent="0.25">
      <c r="A6" s="2"/>
    </row>
    <row r="7" spans="1:15" x14ac:dyDescent="0.25">
      <c r="A7" s="4" t="s">
        <v>2</v>
      </c>
      <c r="B7" s="140" t="s">
        <v>18</v>
      </c>
      <c r="C7" s="140"/>
      <c r="D7" s="140"/>
      <c r="E7" s="140"/>
      <c r="F7" s="140"/>
      <c r="N7" s="5"/>
      <c r="O7" s="5"/>
    </row>
    <row r="8" spans="1:15" x14ac:dyDescent="0.25">
      <c r="A8" s="4" t="s">
        <v>3</v>
      </c>
      <c r="B8" s="1" t="s">
        <v>17</v>
      </c>
      <c r="N8" s="5"/>
      <c r="O8" s="5"/>
    </row>
    <row r="9" spans="1:15" x14ac:dyDescent="0.25">
      <c r="A9" s="4" t="s">
        <v>4</v>
      </c>
      <c r="B9" s="144" t="s">
        <v>5</v>
      </c>
      <c r="C9" s="144"/>
      <c r="D9" s="144"/>
      <c r="E9" s="144"/>
      <c r="N9" s="5"/>
      <c r="O9" s="5"/>
    </row>
    <row r="10" spans="1:15" x14ac:dyDescent="0.25">
      <c r="A10" s="4" t="s">
        <v>356</v>
      </c>
      <c r="B10" s="68"/>
    </row>
    <row r="11" spans="1:15" x14ac:dyDescent="0.25">
      <c r="A11" s="4" t="s">
        <v>6</v>
      </c>
      <c r="B11" s="40"/>
      <c r="C11" s="66"/>
      <c r="N11" s="5"/>
      <c r="O11" s="5"/>
    </row>
    <row r="12" spans="1:15" x14ac:dyDescent="0.25">
      <c r="A12" s="4" t="s">
        <v>7</v>
      </c>
      <c r="B12" s="40"/>
      <c r="C12" s="6"/>
      <c r="D12" s="6"/>
      <c r="E12" s="6"/>
      <c r="N12" s="5"/>
      <c r="O12" s="5"/>
    </row>
    <row r="13" spans="1:15" x14ac:dyDescent="0.25">
      <c r="A13" s="4"/>
      <c r="B13" s="66"/>
      <c r="C13" s="65"/>
      <c r="D13" s="65"/>
      <c r="N13" s="5"/>
      <c r="O13" s="5"/>
    </row>
    <row r="14" spans="1:15" x14ac:dyDescent="0.25">
      <c r="A14" s="4"/>
      <c r="B14" s="7" t="s">
        <v>179</v>
      </c>
      <c r="C14" s="65"/>
      <c r="D14" s="65"/>
      <c r="N14" s="5"/>
      <c r="O14" s="5"/>
    </row>
    <row r="15" spans="1:15" x14ac:dyDescent="0.25">
      <c r="B15" s="67" t="s">
        <v>173</v>
      </c>
      <c r="C15" s="67" t="s">
        <v>174</v>
      </c>
      <c r="G15" s="141" t="s">
        <v>8</v>
      </c>
      <c r="H15" s="141"/>
    </row>
    <row r="16" spans="1:15" x14ac:dyDescent="0.25">
      <c r="A16" s="67" t="s">
        <v>45</v>
      </c>
      <c r="B16" s="41"/>
      <c r="C16" s="41"/>
      <c r="D16" s="59" t="s">
        <v>9</v>
      </c>
      <c r="F16" s="64" t="s">
        <v>45</v>
      </c>
      <c r="G16" s="62">
        <f>+B16</f>
        <v>0</v>
      </c>
      <c r="H16" s="62">
        <f>+C16</f>
        <v>0</v>
      </c>
    </row>
    <row r="17" spans="1:16" x14ac:dyDescent="0.25">
      <c r="A17" s="9" t="s">
        <v>10</v>
      </c>
      <c r="B17" s="42"/>
      <c r="C17" s="42"/>
      <c r="D17" s="1">
        <f>SUM(B17:C17)</f>
        <v>0</v>
      </c>
      <c r="F17" s="1" t="str">
        <f>+A17</f>
        <v>Increased</v>
      </c>
      <c r="G17" s="10" t="e">
        <f t="shared" ref="G17:H21" si="0">+B17/B$22</f>
        <v>#DIV/0!</v>
      </c>
      <c r="H17" s="11" t="e">
        <f t="shared" si="0"/>
        <v>#DIV/0!</v>
      </c>
      <c r="M17" s="1" t="s">
        <v>10</v>
      </c>
      <c r="N17" s="5" t="e">
        <f>+D17/D22*B22/D22*D22</f>
        <v>#DIV/0!</v>
      </c>
      <c r="O17" s="5" t="e">
        <f>+D17/D22*C22/D22*D22</f>
        <v>#DIV/0!</v>
      </c>
      <c r="P17" s="5" t="e">
        <f t="shared" ref="P17:P22" si="1">+O17+N17</f>
        <v>#DIV/0!</v>
      </c>
    </row>
    <row r="18" spans="1:16" x14ac:dyDescent="0.25">
      <c r="A18" s="9" t="s">
        <v>258</v>
      </c>
      <c r="B18" s="42"/>
      <c r="C18" s="42"/>
      <c r="D18" s="1">
        <f>+C18++B18</f>
        <v>0</v>
      </c>
      <c r="F18" s="1" t="str">
        <f>+A18</f>
        <v>No change - Quite a bit/Very much</v>
      </c>
      <c r="G18" s="11" t="e">
        <f>+B18/B$22</f>
        <v>#DIV/0!</v>
      </c>
      <c r="H18" s="11" t="e">
        <f t="shared" si="0"/>
        <v>#DIV/0!</v>
      </c>
      <c r="M18" s="1" t="s">
        <v>11</v>
      </c>
      <c r="N18" s="5" t="e">
        <f>+D18/D22*B22/D22*D22</f>
        <v>#DIV/0!</v>
      </c>
      <c r="O18" s="5" t="e">
        <f>+D18/D22*C22/D22*D22</f>
        <v>#DIV/0!</v>
      </c>
      <c r="P18" s="5" t="e">
        <f t="shared" si="1"/>
        <v>#DIV/0!</v>
      </c>
    </row>
    <row r="19" spans="1:16" x14ac:dyDescent="0.25">
      <c r="A19" s="9" t="s">
        <v>259</v>
      </c>
      <c r="B19" s="42"/>
      <c r="C19" s="42"/>
      <c r="D19" s="1">
        <f>+C19++B19</f>
        <v>0</v>
      </c>
      <c r="F19" s="1" t="str">
        <f>+A19</f>
        <v>No change - Somewhat</v>
      </c>
      <c r="G19" s="11" t="e">
        <f>+B19/B$22</f>
        <v>#DIV/0!</v>
      </c>
      <c r="H19" s="11" t="e">
        <f t="shared" si="0"/>
        <v>#DIV/0!</v>
      </c>
      <c r="M19" s="1" t="s">
        <v>12</v>
      </c>
      <c r="N19" s="5" t="e">
        <f>+D19/D22*B22/D22*D22</f>
        <v>#DIV/0!</v>
      </c>
      <c r="O19" s="5" t="e">
        <f>+D19/D22*C22/D22*D22</f>
        <v>#DIV/0!</v>
      </c>
      <c r="P19" s="5" t="e">
        <f t="shared" si="1"/>
        <v>#DIV/0!</v>
      </c>
    </row>
    <row r="20" spans="1:16" x14ac:dyDescent="0.25">
      <c r="A20" s="9" t="s">
        <v>260</v>
      </c>
      <c r="B20" s="42"/>
      <c r="C20" s="42"/>
      <c r="D20" s="1">
        <f>+C20++B20</f>
        <v>0</v>
      </c>
      <c r="F20" s="1" t="str">
        <f>+A20</f>
        <v xml:space="preserve">No change - A little bit/Not at all </v>
      </c>
      <c r="G20" s="11" t="e">
        <f>+B20/B$22</f>
        <v>#DIV/0!</v>
      </c>
      <c r="H20" s="11" t="e">
        <f t="shared" si="0"/>
        <v>#DIV/0!</v>
      </c>
      <c r="M20" s="1" t="s">
        <v>13</v>
      </c>
      <c r="N20" s="5" t="e">
        <f>+D20/D22*B22/D22*D22</f>
        <v>#DIV/0!</v>
      </c>
      <c r="O20" s="5" t="e">
        <f>+D20/D22*C22/D22*D22</f>
        <v>#DIV/0!</v>
      </c>
      <c r="P20" s="5" t="e">
        <f t="shared" si="1"/>
        <v>#DIV/0!</v>
      </c>
    </row>
    <row r="21" spans="1:16" x14ac:dyDescent="0.25">
      <c r="A21" s="9" t="s">
        <v>14</v>
      </c>
      <c r="B21" s="42"/>
      <c r="C21" s="42"/>
      <c r="D21" s="1">
        <f>+C21++B21</f>
        <v>0</v>
      </c>
      <c r="F21" s="1" t="str">
        <f>+A21</f>
        <v>Decreased</v>
      </c>
      <c r="G21" s="11" t="e">
        <f t="shared" si="0"/>
        <v>#DIV/0!</v>
      </c>
      <c r="H21" s="11" t="e">
        <f t="shared" si="0"/>
        <v>#DIV/0!</v>
      </c>
      <c r="M21" s="1" t="s">
        <v>14</v>
      </c>
      <c r="N21" s="5" t="e">
        <f>+D21/D22*B22/D22*D22</f>
        <v>#DIV/0!</v>
      </c>
      <c r="O21" s="5" t="e">
        <f>+D21/D22*C22/D22*D22</f>
        <v>#DIV/0!</v>
      </c>
      <c r="P21" s="5" t="e">
        <f t="shared" si="1"/>
        <v>#DIV/0!</v>
      </c>
    </row>
    <row r="22" spans="1:16" x14ac:dyDescent="0.25">
      <c r="A22" s="9" t="s">
        <v>9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">
        <v>46</v>
      </c>
      <c r="G22" s="12" t="e">
        <f>SUM(G17:G21)</f>
        <v>#DIV/0!</v>
      </c>
      <c r="H22" s="12" t="e">
        <f>SUM(H17:H21)</f>
        <v>#DIV/0!</v>
      </c>
      <c r="N22" s="5" t="e">
        <f>SUM(N17:N21)</f>
        <v>#DIV/0!</v>
      </c>
      <c r="O22" s="5" t="e">
        <f>SUM(O17:O21)</f>
        <v>#DIV/0!</v>
      </c>
      <c r="P22" s="5" t="e">
        <f t="shared" si="1"/>
        <v>#DIV/0!</v>
      </c>
    </row>
    <row r="24" spans="1:16" x14ac:dyDescent="0.25">
      <c r="M24" s="1">
        <f>+COUNTIF(N17:O21,"&lt;5")</f>
        <v>0</v>
      </c>
    </row>
    <row r="25" spans="1:16" x14ac:dyDescent="0.25">
      <c r="A25" s="13" t="s">
        <v>15</v>
      </c>
      <c r="B25" s="14" t="str">
        <f>IF(+COUNTIF(D17:D21,"=0")&gt;0,"Chi-square cannot be calculated if a row total is zero",IF(AND(M25&lt;0.05,M25&gt;0.01),"Distributions differ at the .05 level",IF(M24&gt;0,"Data distribution will not support calculation of a Chi-square value",IF(M25&lt;=0.01,"Distributions differ at the .01 level","No difference between distributions"))))</f>
        <v>Chi-square cannot be calculated if a row total is zero</v>
      </c>
      <c r="C25" s="14"/>
      <c r="D25" s="14"/>
      <c r="E25" s="14"/>
      <c r="M25" s="1" t="e">
        <f>CHITEST(B17:C21,N17:O21)</f>
        <v>#DIV/0!</v>
      </c>
    </row>
    <row r="28" spans="1:16" x14ac:dyDescent="0.25">
      <c r="A28" s="4"/>
    </row>
    <row r="29" spans="1:16" x14ac:dyDescent="0.25">
      <c r="A29" s="15"/>
      <c r="D29" s="15"/>
      <c r="E29" s="15"/>
    </row>
    <row r="30" spans="1:16" x14ac:dyDescent="0.25">
      <c r="A30" s="15"/>
      <c r="B30" s="15"/>
      <c r="D30" s="15"/>
      <c r="E30" s="15"/>
    </row>
  </sheetData>
  <sheetProtection algorithmName="SHA-512" hashValue="o8DjgJ4GF+p+w7wrTL+/MsOPLZtdpqI+/1qds5nfRouBAPf5TZ6ZFSE91mBuX7a0NUA0jo2gU92uk+PBfWz1AA==" saltValue="PX5LHm6eBlVbu5UcIDfUmw==" spinCount="100000" sheet="1" objects="1" scenarios="1" selectLockedCells="1"/>
  <mergeCells count="6">
    <mergeCell ref="B7:F7"/>
    <mergeCell ref="G15:H15"/>
    <mergeCell ref="A1:D1"/>
    <mergeCell ref="A2:E2"/>
    <mergeCell ref="B3:E3"/>
    <mergeCell ref="B9:E9"/>
  </mergeCells>
  <pageMargins left="0.7" right="0.7" top="0.75" bottom="0.75" header="0.3" footer="0.3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2"/>
  <sheetViews>
    <sheetView workbookViewId="0">
      <selection activeCell="B10" sqref="B10"/>
    </sheetView>
  </sheetViews>
  <sheetFormatPr defaultRowHeight="15" x14ac:dyDescent="0.25"/>
  <cols>
    <col min="1" max="1" width="28.7109375" style="1" customWidth="1"/>
    <col min="2" max="2" width="17.28515625" style="1" customWidth="1"/>
    <col min="3" max="3" width="17.140625" style="1" customWidth="1"/>
    <col min="4" max="4" width="11.5703125" style="1" customWidth="1"/>
    <col min="5" max="5" width="25" style="1" customWidth="1"/>
    <col min="6" max="6" width="28.42578125" style="1" customWidth="1"/>
    <col min="7" max="7" width="16.42578125" style="1" customWidth="1"/>
    <col min="8" max="8" width="16.710937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3" width="9.140625" style="1" customWidth="1"/>
    <col min="24" max="16384" width="9.140625" style="1"/>
  </cols>
  <sheetData>
    <row r="1" spans="1:16" ht="15.75" x14ac:dyDescent="0.25">
      <c r="A1" s="142" t="s">
        <v>0</v>
      </c>
      <c r="B1" s="142"/>
      <c r="C1" s="142"/>
      <c r="D1" s="142"/>
      <c r="E1" s="142"/>
    </row>
    <row r="2" spans="1:16" ht="15.75" x14ac:dyDescent="0.25">
      <c r="A2" s="142" t="s">
        <v>53</v>
      </c>
      <c r="B2" s="142"/>
      <c r="C2" s="142"/>
      <c r="D2" s="142"/>
      <c r="E2" s="142"/>
    </row>
    <row r="3" spans="1:16" ht="15.75" x14ac:dyDescent="0.25">
      <c r="A3" s="2"/>
      <c r="B3" s="143" t="s">
        <v>357</v>
      </c>
      <c r="C3" s="143"/>
      <c r="D3" s="143"/>
      <c r="E3" s="143"/>
    </row>
    <row r="4" spans="1:16" ht="15.75" x14ac:dyDescent="0.25">
      <c r="A4" s="2"/>
      <c r="B4" s="3" t="s">
        <v>176</v>
      </c>
      <c r="C4" s="3"/>
      <c r="D4" s="3"/>
      <c r="E4" s="3"/>
    </row>
    <row r="5" spans="1:16" ht="15.75" x14ac:dyDescent="0.25">
      <c r="A5" s="2"/>
      <c r="B5" s="143" t="s">
        <v>19</v>
      </c>
      <c r="C5" s="143"/>
    </row>
    <row r="6" spans="1:16" ht="15.75" x14ac:dyDescent="0.25">
      <c r="A6" s="2"/>
    </row>
    <row r="7" spans="1:16" x14ac:dyDescent="0.25">
      <c r="A7" s="4" t="s">
        <v>2</v>
      </c>
      <c r="B7" s="140" t="s">
        <v>25</v>
      </c>
      <c r="C7" s="140"/>
      <c r="D7" s="140"/>
      <c r="E7" s="140"/>
      <c r="N7" s="5"/>
      <c r="O7" s="5"/>
    </row>
    <row r="8" spans="1:16" x14ac:dyDescent="0.25">
      <c r="A8" s="4" t="s">
        <v>3</v>
      </c>
      <c r="B8" s="16" t="s">
        <v>17</v>
      </c>
      <c r="N8" s="5"/>
      <c r="O8" s="5"/>
    </row>
    <row r="9" spans="1:16" x14ac:dyDescent="0.25">
      <c r="A9" s="4" t="s">
        <v>4</v>
      </c>
      <c r="B9" s="16" t="s">
        <v>5</v>
      </c>
      <c r="N9" s="5"/>
      <c r="O9" s="5"/>
    </row>
    <row r="10" spans="1:16" x14ac:dyDescent="0.25">
      <c r="A10" s="4" t="s">
        <v>356</v>
      </c>
      <c r="B10" s="68"/>
    </row>
    <row r="11" spans="1:16" x14ac:dyDescent="0.25">
      <c r="A11" s="4" t="s">
        <v>6</v>
      </c>
      <c r="B11" s="40"/>
      <c r="N11" s="5"/>
      <c r="O11" s="5"/>
    </row>
    <row r="12" spans="1:16" x14ac:dyDescent="0.25">
      <c r="A12" s="4" t="s">
        <v>7</v>
      </c>
      <c r="B12" s="43"/>
      <c r="C12" s="65"/>
      <c r="D12" s="65"/>
      <c r="N12" s="5"/>
      <c r="O12" s="5"/>
    </row>
    <row r="13" spans="1:16" x14ac:dyDescent="0.25">
      <c r="A13" s="15"/>
      <c r="M13" s="1" t="s">
        <v>20</v>
      </c>
    </row>
    <row r="14" spans="1:16" x14ac:dyDescent="0.25">
      <c r="A14" s="15"/>
      <c r="B14" s="17" t="s">
        <v>179</v>
      </c>
    </row>
    <row r="15" spans="1:16" x14ac:dyDescent="0.25">
      <c r="A15" s="4"/>
      <c r="B15" s="67" t="s">
        <v>173</v>
      </c>
      <c r="C15" s="67" t="s">
        <v>174</v>
      </c>
      <c r="G15" s="141" t="s">
        <v>8</v>
      </c>
      <c r="H15" s="141"/>
      <c r="M15" s="1" t="s">
        <v>1</v>
      </c>
    </row>
    <row r="16" spans="1:16" x14ac:dyDescent="0.25">
      <c r="A16" s="67" t="s">
        <v>45</v>
      </c>
      <c r="B16" s="41"/>
      <c r="C16" s="41"/>
      <c r="D16" s="62" t="s">
        <v>9</v>
      </c>
      <c r="F16" s="64" t="s">
        <v>45</v>
      </c>
      <c r="G16" s="62">
        <f>+B16</f>
        <v>0</v>
      </c>
      <c r="H16" s="62">
        <f>+C16</f>
        <v>0</v>
      </c>
      <c r="M16" s="1" t="s">
        <v>21</v>
      </c>
      <c r="N16" s="5" t="e">
        <f>(rtot1/dtot)*(ctot1/dtot)*dtot</f>
        <v>#DIV/0!</v>
      </c>
      <c r="O16" s="5" t="e">
        <f>(rtot1/dtot)*(ctot2/dtot)*dtot</f>
        <v>#DIV/0!</v>
      </c>
      <c r="P16" s="1" t="e">
        <f>SUM(N16:O16)</f>
        <v>#DIV/0!</v>
      </c>
    </row>
    <row r="17" spans="1:16" x14ac:dyDescent="0.25">
      <c r="A17" s="1" t="s">
        <v>182</v>
      </c>
      <c r="B17" s="42"/>
      <c r="C17" s="42"/>
      <c r="D17" s="1">
        <f>+C17+B17</f>
        <v>0</v>
      </c>
      <c r="F17" s="1" t="str">
        <f>+A17</f>
        <v>Gained housing</v>
      </c>
      <c r="G17" s="11" t="e">
        <f>+B17/ctot1</f>
        <v>#DIV/0!</v>
      </c>
      <c r="H17" s="11" t="e">
        <f>+C17/ctot2</f>
        <v>#DIV/0!</v>
      </c>
      <c r="M17" s="1" t="s">
        <v>22</v>
      </c>
      <c r="N17" s="5" t="e">
        <f>+rtot2/dtot*ctot1/dtot*dtot</f>
        <v>#DIV/0!</v>
      </c>
      <c r="O17" s="5" t="e">
        <f>(rtot2/dtot)*(ctot2/dtot)*dtot</f>
        <v>#DIV/0!</v>
      </c>
      <c r="P17" s="1" t="e">
        <f>SUM(N17:O17)</f>
        <v>#DIV/0!</v>
      </c>
    </row>
    <row r="18" spans="1:16" x14ac:dyDescent="0.25">
      <c r="A18" s="1" t="s">
        <v>183</v>
      </c>
      <c r="B18" s="42"/>
      <c r="C18" s="42"/>
      <c r="D18" s="1">
        <f>+C18+B18</f>
        <v>0</v>
      </c>
      <c r="F18" s="1" t="str">
        <f>+A18</f>
        <v>Not homeless either interview</v>
      </c>
      <c r="G18" s="11" t="e">
        <f>+B18/ctot1</f>
        <v>#DIV/0!</v>
      </c>
      <c r="H18" s="11" t="e">
        <f>+C18/ctot2</f>
        <v>#DIV/0!</v>
      </c>
      <c r="M18" s="1" t="s">
        <v>23</v>
      </c>
      <c r="N18" s="5" t="e">
        <f>rtot3/dtot*ctot1/dtot*dtot</f>
        <v>#DIV/0!</v>
      </c>
      <c r="O18" s="5" t="e">
        <f>(rtot3/dtot)*(ctot2/dtot)*dtot</f>
        <v>#DIV/0!</v>
      </c>
      <c r="P18" s="1" t="e">
        <f>SUM(N18:O18)</f>
        <v>#DIV/0!</v>
      </c>
    </row>
    <row r="19" spans="1:16" x14ac:dyDescent="0.25">
      <c r="A19" s="1" t="s">
        <v>184</v>
      </c>
      <c r="B19" s="42"/>
      <c r="C19" s="42"/>
      <c r="D19" s="1">
        <f>+C19+B19</f>
        <v>0</v>
      </c>
      <c r="F19" s="1" t="str">
        <f>+A19</f>
        <v>Homeless both interviews</v>
      </c>
      <c r="G19" s="11" t="e">
        <f>+B19/ctot1</f>
        <v>#DIV/0!</v>
      </c>
      <c r="H19" s="11" t="e">
        <f>+C19/ctot2</f>
        <v>#DIV/0!</v>
      </c>
      <c r="M19" s="1" t="s">
        <v>24</v>
      </c>
      <c r="N19" s="5" t="e">
        <f>+rtot4/dtot*ctot1/dtot*dtot</f>
        <v>#DIV/0!</v>
      </c>
      <c r="O19" s="5" t="e">
        <f>(rtot4/dtot)*(ctot2/dtot)*dtot</f>
        <v>#DIV/0!</v>
      </c>
      <c r="P19" s="1" t="e">
        <f>SUM(N19:O19)</f>
        <v>#DIV/0!</v>
      </c>
    </row>
    <row r="20" spans="1:16" x14ac:dyDescent="0.25">
      <c r="A20" s="1" t="s">
        <v>185</v>
      </c>
      <c r="B20" s="42"/>
      <c r="C20" s="42"/>
      <c r="D20" s="1">
        <f>+C20+B20</f>
        <v>0</v>
      </c>
      <c r="F20" s="1" t="str">
        <f>+A20</f>
        <v>Lost housing</v>
      </c>
      <c r="G20" s="11" t="e">
        <f>+B20/ctot1</f>
        <v>#DIV/0!</v>
      </c>
      <c r="H20" s="11" t="e">
        <f>+C20/ctot2</f>
        <v>#DIV/0!</v>
      </c>
      <c r="N20" s="5"/>
      <c r="O20" s="5"/>
    </row>
    <row r="21" spans="1:16" x14ac:dyDescent="0.25">
      <c r="A21" s="1" t="s">
        <v>9</v>
      </c>
      <c r="B21" s="1">
        <f>SUM(B17:B20)</f>
        <v>0</v>
      </c>
      <c r="C21" s="1">
        <f>SUM(C17:C20)</f>
        <v>0</v>
      </c>
      <c r="D21" s="1">
        <f>+C21+B21</f>
        <v>0</v>
      </c>
      <c r="F21" s="1" t="s">
        <v>46</v>
      </c>
      <c r="G21" s="12" t="e">
        <f>SUM(G17:G20)</f>
        <v>#DIV/0!</v>
      </c>
      <c r="H21" s="12" t="e">
        <f>SUM(H17:H20)</f>
        <v>#DIV/0!</v>
      </c>
      <c r="N21" s="5"/>
      <c r="O21" s="5"/>
    </row>
    <row r="22" spans="1:16" x14ac:dyDescent="0.25">
      <c r="N22" s="1" t="e">
        <f>SUM(N16:N19)</f>
        <v>#DIV/0!</v>
      </c>
      <c r="O22" s="1" t="e">
        <f>SUM(O16:O19)</f>
        <v>#DIV/0!</v>
      </c>
      <c r="P22" s="1" t="e">
        <f>SUM(N22:O22)</f>
        <v>#DIV/0!</v>
      </c>
    </row>
    <row r="23" spans="1:16" x14ac:dyDescent="0.25">
      <c r="O23" s="1">
        <f>+COUNTIF(N16:O19,"&lt;5")</f>
        <v>0</v>
      </c>
    </row>
    <row r="24" spans="1:16" x14ac:dyDescent="0.25">
      <c r="A24" s="13" t="s">
        <v>15</v>
      </c>
      <c r="B24" s="13" t="str">
        <f>IF(+COUNTIF(D17:D20,"=0")&gt;0,"Chi-square cannot be calculated if a row total is zero",IF(AND(O24&lt;0.05,O24&gt;0.01),"Distributions differ at the .05 level",IF(O23&gt;0,"Data distribution will not support calculation of a Chi-square value",IF(O24&lt;=0.01,"Distributions differ at the .01 level","No difference between distributions"))))</f>
        <v>Chi-square cannot be calculated if a row total is zero</v>
      </c>
      <c r="C24" s="13"/>
      <c r="D24" s="13"/>
      <c r="E24" s="13"/>
      <c r="M24" s="18" t="s">
        <v>16</v>
      </c>
      <c r="N24" s="18"/>
      <c r="O24" s="19" t="e">
        <f>CHITEST(B17:C20,N16:O19)</f>
        <v>#DIV/0!</v>
      </c>
    </row>
    <row r="26" spans="1:16" x14ac:dyDescent="0.25">
      <c r="M26" s="16"/>
      <c r="N26" s="16"/>
      <c r="O26" s="20"/>
    </row>
    <row r="29" spans="1:16" x14ac:dyDescent="0.25">
      <c r="A29" s="4"/>
    </row>
    <row r="30" spans="1:16" x14ac:dyDescent="0.25">
      <c r="A30" s="15"/>
      <c r="B30" s="15"/>
      <c r="D30" s="15"/>
    </row>
    <row r="31" spans="1:16" x14ac:dyDescent="0.25">
      <c r="A31" s="15"/>
      <c r="B31" s="15"/>
      <c r="C31" s="15"/>
      <c r="D31" s="15"/>
    </row>
    <row r="32" spans="1:16" ht="14.25" customHeight="1" x14ac:dyDescent="0.25"/>
  </sheetData>
  <sheetProtection algorithmName="SHA-512" hashValue="SJI12NyZVdevrdmFHj7rcrCZbIF8qNUo4edNW6HoKqSlTK/7boDsNvrzSXLs7UFRrXtZpiqzlVCjI5uo/KqKVA==" saltValue="IDvcNj2SRLLCl8TzMVEYYg==" spinCount="100000" sheet="1" objects="1" scenarios="1" selectLockedCells="1"/>
  <mergeCells count="6">
    <mergeCell ref="G15:H15"/>
    <mergeCell ref="B7:E7"/>
    <mergeCell ref="A1:E1"/>
    <mergeCell ref="A2:E2"/>
    <mergeCell ref="B3:E3"/>
    <mergeCell ref="B5:C5"/>
  </mergeCells>
  <pageMargins left="0.7" right="0.7" top="0.75" bottom="0.75" header="0.3" footer="0.3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2"/>
  <sheetViews>
    <sheetView zoomScaleNormal="100" workbookViewId="0">
      <selection activeCell="B10" sqref="B10"/>
    </sheetView>
  </sheetViews>
  <sheetFormatPr defaultRowHeight="15" x14ac:dyDescent="0.25"/>
  <cols>
    <col min="1" max="1" width="22.7109375" style="1" customWidth="1"/>
    <col min="2" max="2" width="12.140625" style="1" customWidth="1"/>
    <col min="3" max="3" width="12" style="1" customWidth="1"/>
    <col min="4" max="4" width="11.28515625" style="1" customWidth="1"/>
    <col min="5" max="5" width="5.5703125" style="1" customWidth="1"/>
    <col min="6" max="6" width="13.140625" style="1" customWidth="1"/>
    <col min="7" max="7" width="6.140625" style="1" customWidth="1"/>
    <col min="8" max="8" width="9.85546875" style="1" customWidth="1"/>
    <col min="9" max="9" width="10.85546875" style="1" customWidth="1"/>
    <col min="10" max="10" width="9.140625" style="1"/>
    <col min="11" max="11" width="10.140625" style="1" customWidth="1"/>
    <col min="12" max="12" width="11.7109375" style="1" customWidth="1"/>
    <col min="13" max="13" width="16.42578125" style="1" hidden="1" customWidth="1"/>
    <col min="14" max="14" width="9.140625" style="1" hidden="1" customWidth="1"/>
    <col min="15" max="15" width="10.42578125" style="1" hidden="1" customWidth="1"/>
    <col min="16" max="17" width="9.140625" style="1"/>
    <col min="18" max="18" width="9.140625" style="1" customWidth="1"/>
    <col min="19" max="16384" width="9.140625" style="1"/>
  </cols>
  <sheetData>
    <row r="1" spans="1:14" x14ac:dyDescent="0.25">
      <c r="A1" s="23" t="s">
        <v>48</v>
      </c>
      <c r="B1" s="23"/>
      <c r="C1" s="23"/>
      <c r="D1" s="23"/>
      <c r="E1" s="23"/>
      <c r="F1" s="23"/>
      <c r="G1" s="24"/>
      <c r="H1" s="22"/>
      <c r="M1" s="1" t="s">
        <v>29</v>
      </c>
      <c r="N1" s="25">
        <f>+B18-C18</f>
        <v>0</v>
      </c>
    </row>
    <row r="2" spans="1:14" x14ac:dyDescent="0.25">
      <c r="A2" s="63" t="s">
        <v>53</v>
      </c>
      <c r="B2" s="63"/>
      <c r="C2" s="63"/>
      <c r="D2" s="63"/>
      <c r="E2" s="63"/>
      <c r="F2" s="63"/>
      <c r="G2" s="63"/>
      <c r="H2" s="24"/>
      <c r="N2" s="26">
        <f>+F18</f>
        <v>0</v>
      </c>
    </row>
    <row r="3" spans="1:14" ht="15.75" x14ac:dyDescent="0.25">
      <c r="A3" s="2"/>
      <c r="B3" s="65" t="s">
        <v>357</v>
      </c>
      <c r="C3" s="65"/>
      <c r="D3" s="65"/>
      <c r="E3" s="65"/>
    </row>
    <row r="4" spans="1:14" ht="15.75" x14ac:dyDescent="0.25">
      <c r="A4" s="2"/>
      <c r="B4" s="1" t="s">
        <v>177</v>
      </c>
      <c r="M4" s="1" t="s">
        <v>30</v>
      </c>
      <c r="N4" s="25">
        <f>+B19-C19</f>
        <v>0</v>
      </c>
    </row>
    <row r="5" spans="1:14" ht="15.75" x14ac:dyDescent="0.25">
      <c r="A5" s="2"/>
      <c r="B5" s="1" t="s">
        <v>346</v>
      </c>
      <c r="N5" s="26">
        <f>+F19</f>
        <v>0</v>
      </c>
    </row>
    <row r="6" spans="1:14" ht="15.75" x14ac:dyDescent="0.25">
      <c r="A6" s="2"/>
    </row>
    <row r="7" spans="1:14" x14ac:dyDescent="0.25">
      <c r="A7" s="4" t="s">
        <v>2</v>
      </c>
      <c r="B7" s="27" t="s">
        <v>341</v>
      </c>
      <c r="C7" s="27"/>
      <c r="D7" s="27"/>
      <c r="E7" s="27"/>
      <c r="F7" s="28"/>
      <c r="M7" s="1" t="s">
        <v>31</v>
      </c>
      <c r="N7" s="25">
        <f>+B20-C20</f>
        <v>0</v>
      </c>
    </row>
    <row r="8" spans="1:14" x14ac:dyDescent="0.25">
      <c r="A8" s="4" t="s">
        <v>3</v>
      </c>
      <c r="B8" s="1" t="s">
        <v>17</v>
      </c>
      <c r="N8" s="26">
        <f>+F20</f>
        <v>0</v>
      </c>
    </row>
    <row r="9" spans="1:14" x14ac:dyDescent="0.25">
      <c r="A9" s="4" t="s">
        <v>4</v>
      </c>
      <c r="B9" s="16" t="s">
        <v>5</v>
      </c>
    </row>
    <row r="10" spans="1:14" x14ac:dyDescent="0.25">
      <c r="A10" s="4" t="s">
        <v>356</v>
      </c>
      <c r="B10" s="68"/>
    </row>
    <row r="11" spans="1:14" ht="15.75" x14ac:dyDescent="0.25">
      <c r="A11" s="4" t="s">
        <v>6</v>
      </c>
      <c r="B11" s="44"/>
      <c r="C11" s="29"/>
      <c r="M11" s="1" t="s">
        <v>32</v>
      </c>
      <c r="N11" s="25">
        <f>+B21-C21</f>
        <v>0</v>
      </c>
    </row>
    <row r="12" spans="1:14" ht="15.75" x14ac:dyDescent="0.25">
      <c r="A12" s="4" t="s">
        <v>7</v>
      </c>
      <c r="B12" s="44"/>
      <c r="C12" s="29"/>
      <c r="N12" s="26">
        <f>+F21</f>
        <v>0</v>
      </c>
    </row>
    <row r="13" spans="1:14" x14ac:dyDescent="0.25">
      <c r="A13" s="4" t="s">
        <v>178</v>
      </c>
      <c r="B13" s="45"/>
    </row>
    <row r="14" spans="1:14" x14ac:dyDescent="0.25">
      <c r="M14" s="1" t="s">
        <v>33</v>
      </c>
      <c r="N14" s="25">
        <f>+B22-C22</f>
        <v>0</v>
      </c>
    </row>
    <row r="15" spans="1:14" ht="18.75" x14ac:dyDescent="0.3">
      <c r="A15" s="30"/>
      <c r="N15" s="26">
        <f>+F22</f>
        <v>0</v>
      </c>
    </row>
    <row r="16" spans="1:14" x14ac:dyDescent="0.25">
      <c r="B16" s="31"/>
      <c r="C16" s="31"/>
      <c r="D16" s="32"/>
      <c r="F16" s="64" t="s">
        <v>51</v>
      </c>
      <c r="N16" s="59"/>
    </row>
    <row r="17" spans="1:14" x14ac:dyDescent="0.25">
      <c r="B17" s="34" t="s">
        <v>49</v>
      </c>
      <c r="C17" s="35" t="s">
        <v>50</v>
      </c>
      <c r="D17" s="35" t="s">
        <v>28</v>
      </c>
      <c r="F17" s="35" t="s">
        <v>342</v>
      </c>
      <c r="H17" s="64" t="s">
        <v>36</v>
      </c>
      <c r="M17" s="1" t="s">
        <v>34</v>
      </c>
      <c r="N17" s="25">
        <f>+B23-C23</f>
        <v>0</v>
      </c>
    </row>
    <row r="18" spans="1:14" x14ac:dyDescent="0.25">
      <c r="A18" s="3" t="s">
        <v>29</v>
      </c>
      <c r="B18" s="46"/>
      <c r="C18" s="46"/>
      <c r="D18" s="5">
        <f>+B18-C18</f>
        <v>0</v>
      </c>
      <c r="E18" s="5"/>
      <c r="F18" s="46"/>
      <c r="H18" s="5" t="e">
        <f>+N1/N2</f>
        <v>#DIV/0!</v>
      </c>
      <c r="J18" s="36" t="s">
        <v>175</v>
      </c>
      <c r="K18" s="36"/>
      <c r="L18" s="36"/>
      <c r="N18" s="26">
        <f>+F23</f>
        <v>0</v>
      </c>
    </row>
    <row r="19" spans="1:14" x14ac:dyDescent="0.25">
      <c r="A19" s="1" t="s">
        <v>181</v>
      </c>
      <c r="B19" s="46"/>
      <c r="C19" s="46"/>
      <c r="D19" s="5">
        <f t="shared" ref="D19:D24" si="0">+B19-C19</f>
        <v>0</v>
      </c>
      <c r="E19" s="5"/>
      <c r="F19" s="46"/>
      <c r="H19" s="5" t="e">
        <f>+N4/N5</f>
        <v>#DIV/0!</v>
      </c>
      <c r="M19" s="36"/>
      <c r="N19" s="59"/>
    </row>
    <row r="20" spans="1:14" x14ac:dyDescent="0.25">
      <c r="A20" s="1" t="s">
        <v>180</v>
      </c>
      <c r="B20" s="46"/>
      <c r="C20" s="46"/>
      <c r="D20" s="5">
        <f t="shared" si="0"/>
        <v>0</v>
      </c>
      <c r="E20" s="5"/>
      <c r="F20" s="46"/>
      <c r="H20" s="5" t="e">
        <f>+N7/N8</f>
        <v>#DIV/0!</v>
      </c>
      <c r="J20" s="1" t="s">
        <v>37</v>
      </c>
      <c r="K20" s="37" t="s">
        <v>170</v>
      </c>
      <c r="N20" s="25">
        <f>+B24-C24</f>
        <v>0</v>
      </c>
    </row>
    <row r="21" spans="1:14" x14ac:dyDescent="0.25">
      <c r="A21" s="1" t="s">
        <v>32</v>
      </c>
      <c r="B21" s="46"/>
      <c r="C21" s="46"/>
      <c r="D21" s="5">
        <f t="shared" si="0"/>
        <v>0</v>
      </c>
      <c r="E21" s="5"/>
      <c r="F21" s="46"/>
      <c r="H21" s="5" t="e">
        <f>+N11/N12</f>
        <v>#DIV/0!</v>
      </c>
      <c r="J21" s="1" t="s">
        <v>38</v>
      </c>
      <c r="K21" s="1" t="s">
        <v>172</v>
      </c>
      <c r="N21" s="26">
        <f>+F24</f>
        <v>0</v>
      </c>
    </row>
    <row r="22" spans="1:14" x14ac:dyDescent="0.25">
      <c r="A22" s="1" t="s">
        <v>33</v>
      </c>
      <c r="B22" s="46"/>
      <c r="C22" s="46"/>
      <c r="D22" s="5">
        <f t="shared" si="0"/>
        <v>0</v>
      </c>
      <c r="E22" s="5"/>
      <c r="F22" s="46"/>
      <c r="H22" s="5" t="e">
        <f>+N14/N15</f>
        <v>#DIV/0!</v>
      </c>
      <c r="J22" s="1" t="s">
        <v>39</v>
      </c>
      <c r="K22" s="37" t="s">
        <v>171</v>
      </c>
    </row>
    <row r="23" spans="1:14" x14ac:dyDescent="0.25">
      <c r="A23" s="1" t="s">
        <v>34</v>
      </c>
      <c r="B23" s="46"/>
      <c r="C23" s="46"/>
      <c r="D23" s="5">
        <f t="shared" si="0"/>
        <v>0</v>
      </c>
      <c r="E23" s="5"/>
      <c r="F23" s="46"/>
      <c r="H23" s="5" t="e">
        <f>+N17/N18</f>
        <v>#DIV/0!</v>
      </c>
    </row>
    <row r="24" spans="1:14" x14ac:dyDescent="0.25">
      <c r="A24" s="1" t="s">
        <v>35</v>
      </c>
      <c r="B24" s="46"/>
      <c r="C24" s="46"/>
      <c r="D24" s="5">
        <f t="shared" si="0"/>
        <v>0</v>
      </c>
      <c r="E24" s="5"/>
      <c r="F24" s="46"/>
      <c r="H24" s="5" t="e">
        <f>+N20/N21</f>
        <v>#DIV/0!</v>
      </c>
    </row>
    <row r="25" spans="1:14" x14ac:dyDescent="0.25">
      <c r="C25" s="16"/>
      <c r="D25" s="16"/>
      <c r="E25" s="5"/>
      <c r="F25" s="5"/>
      <c r="G25" s="38"/>
    </row>
    <row r="26" spans="1:14" x14ac:dyDescent="0.25">
      <c r="C26" s="5"/>
      <c r="D26" s="5"/>
      <c r="E26" s="5"/>
      <c r="F26" s="5"/>
      <c r="G26" s="5"/>
    </row>
    <row r="28" spans="1:14" x14ac:dyDescent="0.25">
      <c r="E28" s="5"/>
    </row>
    <row r="29" spans="1:14" x14ac:dyDescent="0.25">
      <c r="J29" s="16"/>
    </row>
    <row r="31" spans="1:14" x14ac:dyDescent="0.25">
      <c r="E31" s="5"/>
    </row>
    <row r="33" spans="5:19" x14ac:dyDescent="0.25">
      <c r="S33" s="65"/>
    </row>
    <row r="34" spans="5:19" x14ac:dyDescent="0.25">
      <c r="E34" s="5"/>
    </row>
    <row r="37" spans="5:19" x14ac:dyDescent="0.25">
      <c r="E37" s="5"/>
    </row>
    <row r="40" spans="5:19" x14ac:dyDescent="0.25">
      <c r="E40" s="5"/>
    </row>
    <row r="43" spans="5:19" x14ac:dyDescent="0.25">
      <c r="E43" s="5"/>
    </row>
    <row r="46" spans="5:19" x14ac:dyDescent="0.25">
      <c r="E46" s="5"/>
    </row>
    <row r="48" spans="5:19" x14ac:dyDescent="0.25">
      <c r="G48" s="39"/>
    </row>
    <row r="52" spans="4:7" x14ac:dyDescent="0.25">
      <c r="D52" s="39" t="s">
        <v>52</v>
      </c>
      <c r="E52" s="39"/>
      <c r="F52" s="39"/>
      <c r="G52" s="39"/>
    </row>
  </sheetData>
  <sheetProtection algorithmName="SHA-512" hashValue="4Jpxl47vEmmTsvpiTu9gs5dHfDnKTIRWO37NGS4elvZWgp4XZoP3BnlanihHY4+fYGXGMVp/kg5+74KtjrZw5w==" saltValue="IQd1gYMv9g4Kmj+1V3Hnww==" spinCount="100000" sheet="1" objects="1" scenarios="1" selectLockedCells="1"/>
  <pageMargins left="0.7" right="0.7" top="0.75" bottom="0.75" header="0.3" footer="0.3"/>
  <pageSetup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0"/>
  <sheetViews>
    <sheetView workbookViewId="0">
      <selection activeCell="B10" sqref="B10"/>
    </sheetView>
  </sheetViews>
  <sheetFormatPr defaultRowHeight="15" x14ac:dyDescent="0.25"/>
  <cols>
    <col min="1" max="1" width="41.7109375" style="1" customWidth="1"/>
    <col min="2" max="3" width="16.85546875" style="1" customWidth="1"/>
    <col min="4" max="4" width="12.5703125" style="1" customWidth="1"/>
    <col min="5" max="5" width="23" style="1" customWidth="1"/>
    <col min="6" max="6" width="41.5703125" style="1" customWidth="1"/>
    <col min="7" max="7" width="17.140625" style="1" customWidth="1"/>
    <col min="8" max="8" width="17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5" width="9.140625" style="1" customWidth="1"/>
    <col min="26" max="16384" width="9.140625" style="1"/>
  </cols>
  <sheetData>
    <row r="1" spans="1:15" ht="15.75" x14ac:dyDescent="0.25">
      <c r="A1" s="142" t="s">
        <v>0</v>
      </c>
      <c r="B1" s="142"/>
      <c r="C1" s="142"/>
      <c r="D1" s="142"/>
    </row>
    <row r="2" spans="1:15" ht="15.75" x14ac:dyDescent="0.25">
      <c r="A2" s="142" t="s">
        <v>53</v>
      </c>
      <c r="B2" s="142"/>
      <c r="C2" s="142"/>
      <c r="D2" s="142"/>
    </row>
    <row r="3" spans="1:15" ht="15.75" x14ac:dyDescent="0.25">
      <c r="A3" s="2"/>
      <c r="B3" s="1" t="s">
        <v>357</v>
      </c>
    </row>
    <row r="4" spans="1:15" ht="15.75" x14ac:dyDescent="0.25">
      <c r="A4" s="2"/>
      <c r="B4" s="3" t="s">
        <v>176</v>
      </c>
      <c r="C4" s="3"/>
      <c r="D4" s="3"/>
      <c r="E4" s="3"/>
    </row>
    <row r="5" spans="1:15" ht="15.75" x14ac:dyDescent="0.25">
      <c r="A5" s="2"/>
      <c r="B5" s="1" t="s">
        <v>19</v>
      </c>
    </row>
    <row r="6" spans="1:15" ht="15.75" x14ac:dyDescent="0.25">
      <c r="A6" s="2"/>
    </row>
    <row r="7" spans="1:15" x14ac:dyDescent="0.25">
      <c r="A7" s="4" t="s">
        <v>2</v>
      </c>
      <c r="B7" s="140" t="s">
        <v>270</v>
      </c>
      <c r="C7" s="140"/>
      <c r="D7" s="140"/>
      <c r="E7" s="140"/>
      <c r="N7" s="5"/>
      <c r="O7" s="5"/>
    </row>
    <row r="8" spans="1:15" x14ac:dyDescent="0.25">
      <c r="A8" s="4" t="s">
        <v>3</v>
      </c>
      <c r="B8" s="1" t="s">
        <v>17</v>
      </c>
      <c r="N8" s="5"/>
      <c r="O8" s="5"/>
    </row>
    <row r="9" spans="1:15" x14ac:dyDescent="0.25">
      <c r="A9" s="4" t="s">
        <v>4</v>
      </c>
      <c r="B9" s="16" t="s">
        <v>5</v>
      </c>
      <c r="N9" s="5"/>
      <c r="O9" s="5"/>
    </row>
    <row r="10" spans="1:15" x14ac:dyDescent="0.25">
      <c r="A10" s="4" t="s">
        <v>356</v>
      </c>
      <c r="B10" s="68"/>
    </row>
    <row r="11" spans="1:15" x14ac:dyDescent="0.25">
      <c r="A11" s="4" t="s">
        <v>6</v>
      </c>
      <c r="B11" s="40"/>
      <c r="N11" s="5"/>
      <c r="O11" s="5"/>
    </row>
    <row r="12" spans="1:15" x14ac:dyDescent="0.25">
      <c r="A12" s="4" t="s">
        <v>7</v>
      </c>
      <c r="B12" s="43"/>
      <c r="C12" s="65"/>
      <c r="D12" s="65"/>
      <c r="N12" s="5"/>
      <c r="O12" s="5"/>
    </row>
    <row r="13" spans="1:15" x14ac:dyDescent="0.25">
      <c r="A13" s="4"/>
      <c r="B13" s="66"/>
      <c r="C13" s="65"/>
      <c r="D13" s="65"/>
      <c r="N13" s="5"/>
      <c r="O13" s="5"/>
    </row>
    <row r="14" spans="1:15" x14ac:dyDescent="0.25">
      <c r="A14" s="4"/>
      <c r="B14" s="7" t="s">
        <v>179</v>
      </c>
      <c r="C14" s="65"/>
      <c r="D14" s="65"/>
      <c r="N14" s="5"/>
      <c r="O14" s="5"/>
    </row>
    <row r="15" spans="1:15" x14ac:dyDescent="0.25">
      <c r="B15" s="67" t="s">
        <v>173</v>
      </c>
      <c r="C15" s="67" t="s">
        <v>174</v>
      </c>
      <c r="G15" s="141" t="s">
        <v>8</v>
      </c>
      <c r="H15" s="141"/>
    </row>
    <row r="16" spans="1:15" x14ac:dyDescent="0.25">
      <c r="A16" s="67" t="s">
        <v>45</v>
      </c>
      <c r="B16" s="41"/>
      <c r="C16" s="41"/>
      <c r="D16" s="59" t="s">
        <v>9</v>
      </c>
      <c r="F16" s="64" t="s">
        <v>45</v>
      </c>
      <c r="G16" s="62">
        <f>+B16</f>
        <v>0</v>
      </c>
      <c r="H16" s="62">
        <f>+C16</f>
        <v>0</v>
      </c>
    </row>
    <row r="17" spans="1:16" x14ac:dyDescent="0.25">
      <c r="A17" s="9" t="s">
        <v>40</v>
      </c>
      <c r="B17" s="42"/>
      <c r="C17" s="42"/>
      <c r="D17" s="1">
        <f>+C17++B17</f>
        <v>0</v>
      </c>
      <c r="F17" s="21" t="str">
        <f t="shared" ref="F17:F22" si="0">+A17</f>
        <v>Decreased "often/always" responses</v>
      </c>
      <c r="G17" s="11" t="e">
        <f t="shared" ref="G17:H21" si="1">+B17/B$22</f>
        <v>#DIV/0!</v>
      </c>
      <c r="H17" s="11" t="e">
        <f t="shared" si="1"/>
        <v>#DIV/0!</v>
      </c>
      <c r="M17" s="1" t="s">
        <v>10</v>
      </c>
      <c r="N17" s="5" t="e">
        <f>+D17/D22*B22/D22*D22</f>
        <v>#DIV/0!</v>
      </c>
      <c r="O17" s="5" t="e">
        <f>+D17/D22*C22/D22*D22</f>
        <v>#DIV/0!</v>
      </c>
      <c r="P17" s="5" t="e">
        <f t="shared" ref="P17:P22" si="2">+O17+N17</f>
        <v>#DIV/0!</v>
      </c>
    </row>
    <row r="18" spans="1:16" x14ac:dyDescent="0.25">
      <c r="A18" s="9" t="s">
        <v>41</v>
      </c>
      <c r="B18" s="42"/>
      <c r="C18" s="42"/>
      <c r="D18" s="1">
        <f>+C18++B18</f>
        <v>0</v>
      </c>
      <c r="F18" s="1" t="str">
        <f>+A18</f>
        <v>No "often/always" responses either interview</v>
      </c>
      <c r="G18" s="11" t="e">
        <f t="shared" si="1"/>
        <v>#DIV/0!</v>
      </c>
      <c r="H18" s="11" t="e">
        <f t="shared" si="1"/>
        <v>#DIV/0!</v>
      </c>
      <c r="M18" s="1" t="s">
        <v>11</v>
      </c>
      <c r="N18" s="5" t="e">
        <f>+D18/D22*B22/D22*D22</f>
        <v>#DIV/0!</v>
      </c>
      <c r="O18" s="5" t="e">
        <f>+D18/D22*C22/D22*D22</f>
        <v>#DIV/0!</v>
      </c>
      <c r="P18" s="5" t="e">
        <f t="shared" si="2"/>
        <v>#DIV/0!</v>
      </c>
    </row>
    <row r="19" spans="1:16" x14ac:dyDescent="0.25">
      <c r="A19" s="9" t="s">
        <v>42</v>
      </c>
      <c r="B19" s="42"/>
      <c r="C19" s="42"/>
      <c r="D19" s="1">
        <f>+C19++B19</f>
        <v>0</v>
      </c>
      <c r="F19" s="1" t="str">
        <f t="shared" si="0"/>
        <v>No change - 1-2 "often/always" responses</v>
      </c>
      <c r="G19" s="11" t="e">
        <f t="shared" si="1"/>
        <v>#DIV/0!</v>
      </c>
      <c r="H19" s="11" t="e">
        <f t="shared" si="1"/>
        <v>#DIV/0!</v>
      </c>
      <c r="M19" s="1" t="s">
        <v>12</v>
      </c>
      <c r="N19" s="5" t="e">
        <f>+D19/D22*B22/D22*D22</f>
        <v>#DIV/0!</v>
      </c>
      <c r="O19" s="5" t="e">
        <f>+D19/D22*C22/D22*D22</f>
        <v>#DIV/0!</v>
      </c>
      <c r="P19" s="5" t="e">
        <f t="shared" si="2"/>
        <v>#DIV/0!</v>
      </c>
    </row>
    <row r="20" spans="1:16" x14ac:dyDescent="0.25">
      <c r="A20" s="9" t="s">
        <v>43</v>
      </c>
      <c r="B20" s="42"/>
      <c r="C20" s="42"/>
      <c r="D20" s="1">
        <f>+C20++B20</f>
        <v>0</v>
      </c>
      <c r="F20" s="1" t="str">
        <f t="shared" si="0"/>
        <v>No change - 3-4 "often/always" responses</v>
      </c>
      <c r="G20" s="11" t="e">
        <f t="shared" si="1"/>
        <v>#DIV/0!</v>
      </c>
      <c r="H20" s="11" t="e">
        <f t="shared" si="1"/>
        <v>#DIV/0!</v>
      </c>
      <c r="M20" s="1" t="s">
        <v>13</v>
      </c>
      <c r="N20" s="5" t="e">
        <f>+D20/D22*B22/D22*D22</f>
        <v>#DIV/0!</v>
      </c>
      <c r="O20" s="5" t="e">
        <f>+D20/D22*C22/D22*D22</f>
        <v>#DIV/0!</v>
      </c>
      <c r="P20" s="5" t="e">
        <f t="shared" si="2"/>
        <v>#DIV/0!</v>
      </c>
    </row>
    <row r="21" spans="1:16" x14ac:dyDescent="0.25">
      <c r="A21" s="9" t="s">
        <v>44</v>
      </c>
      <c r="B21" s="42"/>
      <c r="C21" s="42"/>
      <c r="D21" s="1">
        <f>+C21++B21</f>
        <v>0</v>
      </c>
      <c r="F21" s="1" t="str">
        <f t="shared" si="0"/>
        <v>Increased "often/always" responses</v>
      </c>
      <c r="G21" s="11" t="e">
        <f t="shared" si="1"/>
        <v>#DIV/0!</v>
      </c>
      <c r="H21" s="11" t="e">
        <f t="shared" si="1"/>
        <v>#DIV/0!</v>
      </c>
      <c r="M21" s="1" t="s">
        <v>14</v>
      </c>
      <c r="N21" s="5" t="e">
        <f>+D21/D22*B22/D22*D22</f>
        <v>#DIV/0!</v>
      </c>
      <c r="O21" s="5" t="e">
        <f>+D21/D22*C22/D22*D22</f>
        <v>#DIV/0!</v>
      </c>
      <c r="P21" s="5" t="e">
        <f t="shared" si="2"/>
        <v>#DIV/0!</v>
      </c>
    </row>
    <row r="22" spans="1:16" x14ac:dyDescent="0.25">
      <c r="A22" s="9" t="s">
        <v>9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tr">
        <f t="shared" si="0"/>
        <v>Total</v>
      </c>
      <c r="G22" s="12" t="e">
        <f>SUM(G17:G21)</f>
        <v>#DIV/0!</v>
      </c>
      <c r="H22" s="12" t="e">
        <f>SUM(H17:H21)</f>
        <v>#DIV/0!</v>
      </c>
      <c r="N22" s="5" t="e">
        <f>SUM(N17:N21)</f>
        <v>#DIV/0!</v>
      </c>
      <c r="O22" s="5" t="e">
        <f>SUM(O17:O21)</f>
        <v>#DIV/0!</v>
      </c>
      <c r="P22" s="5" t="e">
        <f t="shared" si="2"/>
        <v>#DIV/0!</v>
      </c>
    </row>
    <row r="24" spans="1:16" x14ac:dyDescent="0.25">
      <c r="M24" s="1">
        <f>+COUNTIF(N17:O21,"&lt;5")</f>
        <v>0</v>
      </c>
    </row>
    <row r="25" spans="1:16" x14ac:dyDescent="0.25">
      <c r="A25" s="13" t="s">
        <v>15</v>
      </c>
      <c r="B25" s="13" t="str">
        <f>IF(+COUNTIF(D17:D21,"=0")&gt;0,"Chi-square cannot be calculated if a row total is zero",IF(AND(M25&lt;0.05,M25&gt;0.01),"Distributions differ at the .05 level",IF(M24&gt;0,"Data distribution will not support calculation of a Chi-square value",IF(M25&lt;=0.01,"Distributions differ at the .01 level","No difference between distributions"))))</f>
        <v>Chi-square cannot be calculated if a row total is zero</v>
      </c>
      <c r="C25" s="13"/>
      <c r="D25" s="13"/>
      <c r="E25" s="13"/>
      <c r="M25" s="1" t="e">
        <f>CHITEST(B17:C21,N17:O21)</f>
        <v>#DIV/0!</v>
      </c>
    </row>
    <row r="28" spans="1:16" x14ac:dyDescent="0.25">
      <c r="A28" s="4"/>
    </row>
    <row r="29" spans="1:16" x14ac:dyDescent="0.25">
      <c r="A29" s="15"/>
      <c r="D29" s="15"/>
      <c r="E29" s="15"/>
    </row>
    <row r="30" spans="1:16" x14ac:dyDescent="0.25">
      <c r="A30" s="15"/>
      <c r="B30" s="15"/>
      <c r="D30" s="15"/>
      <c r="E30" s="15"/>
    </row>
  </sheetData>
  <sheetProtection algorithmName="SHA-512" hashValue="skmRE76LHWiu+MrtKYNrP3Odw9P5oL/cpUUQruvul9q7y0nS+Yfv2RLd6j1xelnRZNc6kSWYyMxfvb+yjB1O7g==" saltValue="VJTu8Cxboh0SYSR4BUjcDA==" spinCount="100000" sheet="1" objects="1" scenarios="1" selectLockedCells="1"/>
  <mergeCells count="4">
    <mergeCell ref="G15:H15"/>
    <mergeCell ref="B7:E7"/>
    <mergeCell ref="A1:D1"/>
    <mergeCell ref="A2:D2"/>
  </mergeCells>
  <pageMargins left="0.7" right="0.7" top="0.75" bottom="0.75" header="0.3" footer="0.3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2"/>
  <sheetViews>
    <sheetView workbookViewId="0">
      <selection activeCell="B10" sqref="B10"/>
    </sheetView>
  </sheetViews>
  <sheetFormatPr defaultRowHeight="15" x14ac:dyDescent="0.25"/>
  <cols>
    <col min="1" max="1" width="22.7109375" style="1" customWidth="1"/>
    <col min="2" max="2" width="12.140625" style="1" customWidth="1"/>
    <col min="3" max="3" width="12" style="1" customWidth="1"/>
    <col min="4" max="4" width="11.28515625" style="1" customWidth="1"/>
    <col min="5" max="5" width="5.5703125" style="1" customWidth="1"/>
    <col min="6" max="6" width="13.140625" style="1" customWidth="1"/>
    <col min="7" max="7" width="6.140625" style="1" customWidth="1"/>
    <col min="8" max="8" width="9.85546875" style="1" customWidth="1"/>
    <col min="9" max="9" width="10.85546875" style="1" customWidth="1"/>
    <col min="10" max="10" width="9.140625" style="1"/>
    <col min="11" max="11" width="10.140625" style="1" customWidth="1"/>
    <col min="12" max="12" width="11.7109375" style="1" customWidth="1"/>
    <col min="13" max="13" width="16.42578125" style="1" hidden="1" customWidth="1"/>
    <col min="14" max="14" width="9.140625" style="1" hidden="1" customWidth="1"/>
    <col min="15" max="15" width="10.42578125" style="1" hidden="1" customWidth="1"/>
    <col min="16" max="17" width="9.140625" style="1"/>
    <col min="18" max="18" width="9.140625" style="1" customWidth="1"/>
    <col min="19" max="16384" width="9.140625" style="1"/>
  </cols>
  <sheetData>
    <row r="1" spans="1:14" x14ac:dyDescent="0.25">
      <c r="A1" s="23" t="s">
        <v>48</v>
      </c>
      <c r="B1" s="23"/>
      <c r="C1" s="23"/>
      <c r="D1" s="23"/>
      <c r="E1" s="23"/>
      <c r="F1" s="23"/>
      <c r="G1" s="24"/>
      <c r="H1" s="22"/>
      <c r="M1" s="1" t="str">
        <f>A18</f>
        <v>Recovery</v>
      </c>
      <c r="N1" s="25">
        <f>+B18-C18</f>
        <v>0</v>
      </c>
    </row>
    <row r="2" spans="1:14" x14ac:dyDescent="0.25">
      <c r="A2" s="63" t="s">
        <v>53</v>
      </c>
      <c r="B2" s="63"/>
      <c r="C2" s="63"/>
      <c r="D2" s="63"/>
      <c r="E2" s="63"/>
      <c r="F2" s="63"/>
      <c r="G2" s="63"/>
      <c r="H2" s="24"/>
      <c r="N2" s="26">
        <f>+F18</f>
        <v>0</v>
      </c>
    </row>
    <row r="3" spans="1:14" ht="15.75" x14ac:dyDescent="0.25">
      <c r="A3" s="2"/>
      <c r="B3" s="65" t="s">
        <v>357</v>
      </c>
      <c r="C3" s="65"/>
      <c r="D3" s="65"/>
      <c r="E3" s="65"/>
    </row>
    <row r="4" spans="1:14" ht="15.75" x14ac:dyDescent="0.25">
      <c r="A4" s="2"/>
      <c r="B4" s="1" t="s">
        <v>177</v>
      </c>
      <c r="N4" s="25"/>
    </row>
    <row r="5" spans="1:14" ht="15.75" x14ac:dyDescent="0.25">
      <c r="A5" s="2"/>
      <c r="B5" s="1" t="s">
        <v>346</v>
      </c>
      <c r="N5" s="26"/>
    </row>
    <row r="6" spans="1:14" ht="15.75" x14ac:dyDescent="0.25">
      <c r="A6" s="2"/>
    </row>
    <row r="7" spans="1:14" x14ac:dyDescent="0.25">
      <c r="A7" s="4" t="s">
        <v>2</v>
      </c>
      <c r="B7" s="27" t="s">
        <v>358</v>
      </c>
      <c r="C7" s="27"/>
      <c r="D7" s="27"/>
      <c r="E7" s="27"/>
      <c r="F7" s="28"/>
      <c r="N7" s="25"/>
    </row>
    <row r="8" spans="1:14" x14ac:dyDescent="0.25">
      <c r="A8" s="4" t="s">
        <v>3</v>
      </c>
      <c r="B8" s="1" t="s">
        <v>17</v>
      </c>
      <c r="N8" s="26"/>
    </row>
    <row r="9" spans="1:14" x14ac:dyDescent="0.25">
      <c r="A9" s="4" t="s">
        <v>4</v>
      </c>
      <c r="B9" s="16" t="s">
        <v>5</v>
      </c>
    </row>
    <row r="10" spans="1:14" x14ac:dyDescent="0.25">
      <c r="A10" s="4" t="s">
        <v>356</v>
      </c>
      <c r="B10" s="68"/>
    </row>
    <row r="11" spans="1:14" ht="15.75" x14ac:dyDescent="0.25">
      <c r="A11" s="4" t="s">
        <v>6</v>
      </c>
      <c r="B11" s="44"/>
      <c r="C11" s="29"/>
      <c r="N11" s="25"/>
    </row>
    <row r="12" spans="1:14" ht="15.75" x14ac:dyDescent="0.25">
      <c r="A12" s="4" t="s">
        <v>7</v>
      </c>
      <c r="B12" s="44"/>
      <c r="C12" s="29"/>
      <c r="N12" s="26"/>
    </row>
    <row r="13" spans="1:14" x14ac:dyDescent="0.25">
      <c r="A13" s="4" t="s">
        <v>178</v>
      </c>
      <c r="B13" s="45"/>
    </row>
    <row r="14" spans="1:14" x14ac:dyDescent="0.25">
      <c r="J14" s="36" t="s">
        <v>175</v>
      </c>
      <c r="K14" s="36"/>
      <c r="L14" s="36"/>
      <c r="N14" s="26"/>
    </row>
    <row r="15" spans="1:14" ht="18.75" x14ac:dyDescent="0.3">
      <c r="A15" s="30"/>
      <c r="M15" s="36"/>
      <c r="N15" s="59"/>
    </row>
    <row r="16" spans="1:14" x14ac:dyDescent="0.25">
      <c r="B16" s="31"/>
      <c r="C16" s="31"/>
      <c r="D16" s="32"/>
      <c r="F16" s="64" t="s">
        <v>51</v>
      </c>
      <c r="J16" s="1" t="s">
        <v>37</v>
      </c>
      <c r="K16" s="37" t="s">
        <v>170</v>
      </c>
      <c r="N16" s="25"/>
    </row>
    <row r="17" spans="1:14" x14ac:dyDescent="0.25">
      <c r="B17" s="34" t="s">
        <v>49</v>
      </c>
      <c r="C17" s="35" t="s">
        <v>50</v>
      </c>
      <c r="D17" s="35" t="s">
        <v>28</v>
      </c>
      <c r="F17" s="35" t="s">
        <v>342</v>
      </c>
      <c r="H17" s="64" t="s">
        <v>36</v>
      </c>
      <c r="J17" s="1" t="s">
        <v>38</v>
      </c>
      <c r="K17" s="1" t="s">
        <v>172</v>
      </c>
      <c r="N17" s="26"/>
    </row>
    <row r="18" spans="1:14" x14ac:dyDescent="0.25">
      <c r="A18" s="3" t="s">
        <v>359</v>
      </c>
      <c r="B18" s="46"/>
      <c r="C18" s="46"/>
      <c r="D18" s="5">
        <f>+B18-C18</f>
        <v>0</v>
      </c>
      <c r="E18" s="5"/>
      <c r="F18" s="46"/>
      <c r="H18" s="5" t="e">
        <f>+N1/N2</f>
        <v>#DIV/0!</v>
      </c>
      <c r="J18" s="1" t="s">
        <v>39</v>
      </c>
      <c r="K18" s="37" t="s">
        <v>171</v>
      </c>
    </row>
    <row r="19" spans="1:14" x14ac:dyDescent="0.25">
      <c r="B19" s="70"/>
      <c r="C19" s="70"/>
      <c r="D19" s="5"/>
      <c r="E19" s="5"/>
      <c r="F19" s="70"/>
      <c r="H19" s="5"/>
    </row>
    <row r="20" spans="1:14" x14ac:dyDescent="0.25">
      <c r="B20" s="70"/>
      <c r="C20" s="70"/>
      <c r="D20" s="5"/>
      <c r="E20" s="5"/>
      <c r="F20" s="70"/>
      <c r="H20" s="5"/>
    </row>
    <row r="21" spans="1:14" x14ac:dyDescent="0.25">
      <c r="B21" s="70"/>
      <c r="C21" s="70"/>
      <c r="D21" s="5"/>
      <c r="E21" s="5"/>
      <c r="F21" s="70"/>
      <c r="H21" s="5"/>
    </row>
    <row r="22" spans="1:14" x14ac:dyDescent="0.25">
      <c r="B22" s="70"/>
      <c r="C22" s="70"/>
      <c r="D22" s="5"/>
      <c r="E22" s="5"/>
      <c r="F22" s="70"/>
      <c r="H22" s="5"/>
    </row>
    <row r="23" spans="1:14" x14ac:dyDescent="0.25">
      <c r="B23" s="70"/>
      <c r="C23" s="70"/>
      <c r="D23" s="5"/>
      <c r="E23" s="5"/>
      <c r="F23" s="70"/>
      <c r="H23" s="5"/>
    </row>
    <row r="24" spans="1:14" x14ac:dyDescent="0.25">
      <c r="B24" s="70"/>
      <c r="C24" s="70"/>
      <c r="D24" s="5"/>
      <c r="E24" s="5"/>
      <c r="F24" s="70"/>
      <c r="H24" s="5"/>
    </row>
    <row r="25" spans="1:14" x14ac:dyDescent="0.25">
      <c r="C25" s="16"/>
      <c r="D25" s="16"/>
      <c r="E25" s="5"/>
      <c r="F25" s="5"/>
      <c r="G25" s="38"/>
    </row>
    <row r="26" spans="1:14" x14ac:dyDescent="0.25">
      <c r="C26" s="5"/>
      <c r="D26" s="5"/>
      <c r="E26" s="5"/>
      <c r="F26" s="5"/>
      <c r="G26" s="5"/>
    </row>
    <row r="28" spans="1:14" x14ac:dyDescent="0.25">
      <c r="E28" s="5"/>
    </row>
    <row r="29" spans="1:14" x14ac:dyDescent="0.25">
      <c r="J29" s="16"/>
    </row>
    <row r="31" spans="1:14" x14ac:dyDescent="0.25">
      <c r="E31" s="5"/>
    </row>
    <row r="33" spans="2:19" x14ac:dyDescent="0.25">
      <c r="S33" s="65"/>
    </row>
    <row r="34" spans="2:19" x14ac:dyDescent="0.25">
      <c r="E34" s="5"/>
    </row>
    <row r="37" spans="2:19" x14ac:dyDescent="0.25">
      <c r="B37" s="39" t="s">
        <v>360</v>
      </c>
      <c r="E37" s="5"/>
    </row>
    <row r="38" spans="2:19" x14ac:dyDescent="0.25">
      <c r="B38" s="39"/>
    </row>
    <row r="40" spans="2:19" x14ac:dyDescent="0.25">
      <c r="E40" s="5"/>
    </row>
    <row r="43" spans="2:19" x14ac:dyDescent="0.25">
      <c r="E43" s="5"/>
    </row>
    <row r="46" spans="2:19" x14ac:dyDescent="0.25">
      <c r="E46" s="5"/>
    </row>
    <row r="48" spans="2:19" x14ac:dyDescent="0.25">
      <c r="G48" s="39"/>
    </row>
    <row r="52" spans="4:7" x14ac:dyDescent="0.25">
      <c r="D52" s="39"/>
      <c r="E52" s="39"/>
      <c r="F52" s="39"/>
      <c r="G52" s="39"/>
    </row>
  </sheetData>
  <sheetProtection algorithmName="SHA-512" hashValue="xMcV+deCHxOBh3WxBjQMy/T3d5pJrRPT1w5/PznqUoAmCfpBn10+cZJnJxWuflo76rn1eM1X2k5iPy5c5pLBQg==" saltValue="c9MFFrMG9l61I8CcKRBN7w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0"/>
  <sheetViews>
    <sheetView workbookViewId="0">
      <selection activeCell="B10" sqref="B10"/>
    </sheetView>
  </sheetViews>
  <sheetFormatPr defaultRowHeight="15" x14ac:dyDescent="0.25"/>
  <cols>
    <col min="1" max="1" width="31.7109375" style="1" customWidth="1"/>
    <col min="2" max="2" width="18.140625" style="1" customWidth="1"/>
    <col min="3" max="3" width="18.5703125" style="1" customWidth="1"/>
    <col min="4" max="4" width="13" style="1" customWidth="1"/>
    <col min="5" max="5" width="24.42578125" style="1" customWidth="1"/>
    <col min="6" max="6" width="37.7109375" style="1" customWidth="1"/>
    <col min="7" max="7" width="17.140625" style="1" customWidth="1"/>
    <col min="8" max="8" width="16.710937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5" width="9.140625" style="1" customWidth="1"/>
    <col min="26" max="16384" width="9.140625" style="1"/>
  </cols>
  <sheetData>
    <row r="1" spans="1:15" ht="15.75" x14ac:dyDescent="0.25">
      <c r="A1" s="142" t="s">
        <v>0</v>
      </c>
      <c r="B1" s="142"/>
      <c r="C1" s="142"/>
      <c r="D1" s="142"/>
    </row>
    <row r="2" spans="1:15" ht="15.75" x14ac:dyDescent="0.25">
      <c r="A2" s="142" t="s">
        <v>53</v>
      </c>
      <c r="B2" s="142"/>
      <c r="C2" s="142"/>
      <c r="D2" s="142"/>
      <c r="E2" s="142"/>
    </row>
    <row r="3" spans="1:15" ht="15.75" x14ac:dyDescent="0.25">
      <c r="A3" s="2"/>
      <c r="B3" s="143" t="s">
        <v>357</v>
      </c>
      <c r="C3" s="143"/>
      <c r="D3" s="143"/>
      <c r="E3" s="143"/>
    </row>
    <row r="4" spans="1:15" ht="15.75" x14ac:dyDescent="0.25">
      <c r="A4" s="2"/>
      <c r="B4" s="3" t="s">
        <v>176</v>
      </c>
      <c r="C4" s="3"/>
      <c r="D4" s="3"/>
      <c r="E4" s="3"/>
    </row>
    <row r="5" spans="1:15" ht="15.75" x14ac:dyDescent="0.25">
      <c r="A5" s="2"/>
      <c r="B5" s="143" t="s">
        <v>19</v>
      </c>
      <c r="C5" s="143"/>
    </row>
    <row r="6" spans="1:15" ht="15.75" x14ac:dyDescent="0.25">
      <c r="A6" s="2"/>
    </row>
    <row r="7" spans="1:15" x14ac:dyDescent="0.25">
      <c r="A7" s="4" t="s">
        <v>2</v>
      </c>
      <c r="B7" s="140" t="s">
        <v>345</v>
      </c>
      <c r="C7" s="140"/>
      <c r="D7" s="63"/>
      <c r="N7" s="5"/>
      <c r="O7" s="5"/>
    </row>
    <row r="8" spans="1:15" x14ac:dyDescent="0.25">
      <c r="A8" s="4" t="s">
        <v>3</v>
      </c>
      <c r="B8" s="1" t="s">
        <v>17</v>
      </c>
      <c r="N8" s="5"/>
      <c r="O8" s="5"/>
    </row>
    <row r="9" spans="1:15" x14ac:dyDescent="0.25">
      <c r="A9" s="4" t="s">
        <v>4</v>
      </c>
      <c r="B9" s="16" t="s">
        <v>5</v>
      </c>
      <c r="N9" s="5"/>
      <c r="O9" s="5"/>
    </row>
    <row r="10" spans="1:15" x14ac:dyDescent="0.25">
      <c r="A10" s="4" t="s">
        <v>356</v>
      </c>
      <c r="B10" s="68"/>
    </row>
    <row r="11" spans="1:15" x14ac:dyDescent="0.25">
      <c r="A11" s="4" t="s">
        <v>6</v>
      </c>
      <c r="B11" s="40"/>
      <c r="N11" s="5"/>
      <c r="O11" s="5"/>
    </row>
    <row r="12" spans="1:15" x14ac:dyDescent="0.25">
      <c r="A12" s="4" t="s">
        <v>7</v>
      </c>
      <c r="B12" s="43"/>
      <c r="C12" s="65"/>
      <c r="D12" s="65"/>
      <c r="N12" s="5"/>
      <c r="O12" s="5"/>
    </row>
    <row r="13" spans="1:15" x14ac:dyDescent="0.25">
      <c r="A13" s="4"/>
      <c r="B13" s="66"/>
      <c r="C13" s="65"/>
      <c r="D13" s="65"/>
      <c r="N13" s="5"/>
      <c r="O13" s="5"/>
    </row>
    <row r="14" spans="1:15" x14ac:dyDescent="0.25">
      <c r="A14" s="4"/>
      <c r="B14" s="7" t="s">
        <v>179</v>
      </c>
      <c r="C14" s="65"/>
      <c r="D14" s="65"/>
      <c r="N14" s="5"/>
      <c r="O14" s="5"/>
    </row>
    <row r="15" spans="1:15" x14ac:dyDescent="0.25">
      <c r="B15" s="67" t="s">
        <v>173</v>
      </c>
      <c r="C15" s="67" t="s">
        <v>174</v>
      </c>
      <c r="G15" s="141" t="s">
        <v>8</v>
      </c>
      <c r="H15" s="141"/>
    </row>
    <row r="16" spans="1:15" x14ac:dyDescent="0.25">
      <c r="A16" s="67" t="s">
        <v>45</v>
      </c>
      <c r="B16" s="41"/>
      <c r="C16" s="41"/>
      <c r="D16" s="59" t="s">
        <v>9</v>
      </c>
      <c r="F16" s="64" t="s">
        <v>45</v>
      </c>
      <c r="G16" s="62">
        <f>+B16</f>
        <v>0</v>
      </c>
      <c r="H16" s="62">
        <f>+C16</f>
        <v>0</v>
      </c>
    </row>
    <row r="17" spans="1:16" x14ac:dyDescent="0.25">
      <c r="A17" s="9" t="s">
        <v>10</v>
      </c>
      <c r="B17" s="42"/>
      <c r="C17" s="42"/>
      <c r="D17" s="1">
        <f>+C17++B17</f>
        <v>0</v>
      </c>
      <c r="F17" s="1" t="str">
        <f t="shared" ref="F17:F22" si="0">+A17</f>
        <v>Increased</v>
      </c>
      <c r="G17" s="11" t="e">
        <f t="shared" ref="G17:H21" si="1">+B17/B$22</f>
        <v>#DIV/0!</v>
      </c>
      <c r="H17" s="11" t="e">
        <f t="shared" si="1"/>
        <v>#DIV/0!</v>
      </c>
      <c r="M17" s="1" t="s">
        <v>10</v>
      </c>
      <c r="N17" s="5" t="e">
        <f>+D17/D22*B22/D22*D22</f>
        <v>#DIV/0!</v>
      </c>
      <c r="O17" s="5" t="e">
        <f>+D17/D22*C22/D22*D22</f>
        <v>#DIV/0!</v>
      </c>
      <c r="P17" s="5" t="e">
        <f t="shared" ref="P17:P22" si="2">+O17+N17</f>
        <v>#DIV/0!</v>
      </c>
    </row>
    <row r="18" spans="1:16" x14ac:dyDescent="0.25">
      <c r="A18" s="9" t="s">
        <v>258</v>
      </c>
      <c r="B18" s="42"/>
      <c r="C18" s="42"/>
      <c r="D18" s="1">
        <f>+C18++B18</f>
        <v>0</v>
      </c>
      <c r="F18" s="1" t="str">
        <f>+A18</f>
        <v>No change - Quite a bit/Very much</v>
      </c>
      <c r="G18" s="11" t="e">
        <f t="shared" si="1"/>
        <v>#DIV/0!</v>
      </c>
      <c r="H18" s="11" t="e">
        <f t="shared" si="1"/>
        <v>#DIV/0!</v>
      </c>
      <c r="M18" s="1" t="s">
        <v>11</v>
      </c>
      <c r="N18" s="5" t="e">
        <f>+D18/D22*B22/D22*D22</f>
        <v>#DIV/0!</v>
      </c>
      <c r="O18" s="5" t="e">
        <f>+D18/D22*C22/D22*D22</f>
        <v>#DIV/0!</v>
      </c>
      <c r="P18" s="5" t="e">
        <f t="shared" si="2"/>
        <v>#DIV/0!</v>
      </c>
    </row>
    <row r="19" spans="1:16" x14ac:dyDescent="0.25">
      <c r="A19" s="9" t="s">
        <v>259</v>
      </c>
      <c r="B19" s="42"/>
      <c r="C19" s="42"/>
      <c r="D19" s="1">
        <f>+C19++B19</f>
        <v>0</v>
      </c>
      <c r="F19" s="1" t="str">
        <f t="shared" si="0"/>
        <v>No change - Somewhat</v>
      </c>
      <c r="G19" s="11" t="e">
        <f t="shared" si="1"/>
        <v>#DIV/0!</v>
      </c>
      <c r="H19" s="11" t="e">
        <f t="shared" si="1"/>
        <v>#DIV/0!</v>
      </c>
      <c r="M19" s="1" t="s">
        <v>12</v>
      </c>
      <c r="N19" s="5" t="e">
        <f>+D19/D22*B22/D22*D22</f>
        <v>#DIV/0!</v>
      </c>
      <c r="O19" s="5" t="e">
        <f>+D19/D22*C22/D22*D22</f>
        <v>#DIV/0!</v>
      </c>
      <c r="P19" s="5" t="e">
        <f t="shared" si="2"/>
        <v>#DIV/0!</v>
      </c>
    </row>
    <row r="20" spans="1:16" x14ac:dyDescent="0.25">
      <c r="A20" s="9" t="s">
        <v>260</v>
      </c>
      <c r="B20" s="42"/>
      <c r="C20" s="42"/>
      <c r="D20" s="1">
        <f>+C20++B20</f>
        <v>0</v>
      </c>
      <c r="F20" s="1" t="str">
        <f t="shared" si="0"/>
        <v xml:space="preserve">No change - A little bit/Not at all </v>
      </c>
      <c r="G20" s="11" t="e">
        <f t="shared" si="1"/>
        <v>#DIV/0!</v>
      </c>
      <c r="H20" s="11" t="e">
        <f t="shared" si="1"/>
        <v>#DIV/0!</v>
      </c>
      <c r="M20" s="1" t="s">
        <v>13</v>
      </c>
      <c r="N20" s="5" t="e">
        <f>+D20/D22*B22/D22*D22</f>
        <v>#DIV/0!</v>
      </c>
      <c r="O20" s="5" t="e">
        <f>+D20/D22*C22/D22*D22</f>
        <v>#DIV/0!</v>
      </c>
      <c r="P20" s="5" t="e">
        <f t="shared" si="2"/>
        <v>#DIV/0!</v>
      </c>
    </row>
    <row r="21" spans="1:16" x14ac:dyDescent="0.25">
      <c r="A21" s="9" t="s">
        <v>14</v>
      </c>
      <c r="B21" s="42"/>
      <c r="C21" s="42"/>
      <c r="D21" s="1">
        <f>+C21++B21</f>
        <v>0</v>
      </c>
      <c r="F21" s="1" t="str">
        <f t="shared" si="0"/>
        <v>Decreased</v>
      </c>
      <c r="G21" s="11" t="e">
        <f t="shared" si="1"/>
        <v>#DIV/0!</v>
      </c>
      <c r="H21" s="11" t="e">
        <f t="shared" si="1"/>
        <v>#DIV/0!</v>
      </c>
      <c r="M21" s="1" t="s">
        <v>14</v>
      </c>
      <c r="N21" s="5" t="e">
        <f>+D21/D22*B22/D22*D22</f>
        <v>#DIV/0!</v>
      </c>
      <c r="O21" s="5" t="e">
        <f>+D21/D22*C22/D22*D22</f>
        <v>#DIV/0!</v>
      </c>
      <c r="P21" s="5" t="e">
        <f t="shared" si="2"/>
        <v>#DIV/0!</v>
      </c>
    </row>
    <row r="22" spans="1:16" x14ac:dyDescent="0.25">
      <c r="A22" s="9" t="s">
        <v>9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tr">
        <f t="shared" si="0"/>
        <v>Total</v>
      </c>
      <c r="G22" s="12" t="e">
        <f>SUM(G17:G21)</f>
        <v>#DIV/0!</v>
      </c>
      <c r="H22" s="12" t="e">
        <f>SUM(H17:H21)</f>
        <v>#DIV/0!</v>
      </c>
      <c r="N22" s="5" t="e">
        <f>SUM(N17:N21)</f>
        <v>#DIV/0!</v>
      </c>
      <c r="O22" s="5" t="e">
        <f>SUM(O17:O21)</f>
        <v>#DIV/0!</v>
      </c>
      <c r="P22" s="5" t="e">
        <f t="shared" si="2"/>
        <v>#DIV/0!</v>
      </c>
    </row>
    <row r="24" spans="1:16" x14ac:dyDescent="0.25">
      <c r="M24" s="1">
        <f>+COUNTIF(N17:O21,"&lt;5")</f>
        <v>0</v>
      </c>
    </row>
    <row r="25" spans="1:16" x14ac:dyDescent="0.25">
      <c r="A25" s="13" t="s">
        <v>15</v>
      </c>
      <c r="B25" s="13" t="str">
        <f>IF(+COUNTIF(D17:D21,"=0")&gt;0,"Chi-square cannot be calculated if a row total is zero",IF(AND(M25&lt;0.05,M25&gt;0.01),"Distributions differ at the .05 level",IF(M24&gt;0,"Data distribution will not support calculation of a Chi-square value",IF(M25&lt;=0.01,"Distributions differ at the .01 level","No difference between distributions"))))</f>
        <v>Chi-square cannot be calculated if a row total is zero</v>
      </c>
      <c r="C25" s="13"/>
      <c r="D25" s="13"/>
      <c r="E25" s="13"/>
      <c r="M25" s="1" t="e">
        <f>CHITEST(B17:C21,N17:O21)</f>
        <v>#DIV/0!</v>
      </c>
    </row>
    <row r="28" spans="1:16" x14ac:dyDescent="0.25">
      <c r="A28" s="4"/>
    </row>
    <row r="29" spans="1:16" x14ac:dyDescent="0.25">
      <c r="A29" s="15"/>
      <c r="D29" s="15"/>
      <c r="E29" s="15"/>
    </row>
    <row r="30" spans="1:16" x14ac:dyDescent="0.25">
      <c r="A30" s="15"/>
      <c r="B30" s="15"/>
      <c r="D30" s="15"/>
      <c r="E30" s="15"/>
    </row>
  </sheetData>
  <sheetProtection algorithmName="SHA-512" hashValue="f6XL+LMOg0ARHCdY2Gp9tlE1AYTQ6ZFrodNT8vfAvuwXPYqR27YP7VJJwcxbULZPoeBvPMOMgG5eG8WXGONlBA==" saltValue="iQ8bi22AmTHhixRdrm8goA==" spinCount="100000" sheet="1" objects="1" scenarios="1" selectLockedCells="1"/>
  <mergeCells count="6">
    <mergeCell ref="G15:H15"/>
    <mergeCell ref="A1:D1"/>
    <mergeCell ref="A2:E2"/>
    <mergeCell ref="B3:E3"/>
    <mergeCell ref="B5:C5"/>
    <mergeCell ref="B7:C7"/>
  </mergeCells>
  <pageMargins left="0.7" right="0.7" top="0.75" bottom="0.75" header="0.3" footer="0.3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0"/>
  <sheetViews>
    <sheetView workbookViewId="0">
      <selection activeCell="B10" sqref="B10"/>
    </sheetView>
  </sheetViews>
  <sheetFormatPr defaultRowHeight="15" x14ac:dyDescent="0.25"/>
  <cols>
    <col min="1" max="1" width="31.7109375" style="1" customWidth="1"/>
    <col min="2" max="2" width="17.85546875" style="1" customWidth="1"/>
    <col min="3" max="3" width="18.140625" style="1" customWidth="1"/>
    <col min="4" max="4" width="12.28515625" style="1" customWidth="1"/>
    <col min="5" max="5" width="24.7109375" style="1" customWidth="1"/>
    <col min="6" max="6" width="37.7109375" style="1" customWidth="1"/>
    <col min="7" max="7" width="16.85546875" style="1" customWidth="1"/>
    <col min="8" max="8" width="16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5" width="9.140625" style="1" customWidth="1"/>
    <col min="26" max="16384" width="9.140625" style="1"/>
  </cols>
  <sheetData>
    <row r="1" spans="1:15" ht="15.75" x14ac:dyDescent="0.25">
      <c r="A1" s="142" t="s">
        <v>0</v>
      </c>
      <c r="B1" s="142"/>
      <c r="C1" s="142"/>
      <c r="D1" s="142"/>
    </row>
    <row r="2" spans="1:15" ht="15.75" x14ac:dyDescent="0.25">
      <c r="A2" s="142" t="s">
        <v>53</v>
      </c>
      <c r="B2" s="142"/>
      <c r="C2" s="142"/>
      <c r="D2" s="142"/>
      <c r="E2" s="142"/>
    </row>
    <row r="3" spans="1:15" ht="15.75" x14ac:dyDescent="0.25">
      <c r="A3" s="2"/>
      <c r="B3" s="143" t="s">
        <v>357</v>
      </c>
      <c r="C3" s="143"/>
      <c r="D3" s="143"/>
      <c r="E3" s="143"/>
    </row>
    <row r="4" spans="1:15" ht="15.75" x14ac:dyDescent="0.25">
      <c r="A4" s="2"/>
      <c r="B4" s="3" t="s">
        <v>176</v>
      </c>
      <c r="C4" s="3"/>
      <c r="D4" s="3"/>
      <c r="E4" s="3"/>
    </row>
    <row r="5" spans="1:15" ht="15.75" x14ac:dyDescent="0.25">
      <c r="A5" s="2"/>
      <c r="B5" s="143" t="s">
        <v>19</v>
      </c>
      <c r="C5" s="143"/>
    </row>
    <row r="6" spans="1:15" ht="15.75" x14ac:dyDescent="0.25">
      <c r="A6" s="2"/>
    </row>
    <row r="7" spans="1:15" x14ac:dyDescent="0.25">
      <c r="A7" s="4" t="s">
        <v>2</v>
      </c>
      <c r="B7" s="140" t="s">
        <v>261</v>
      </c>
      <c r="C7" s="140"/>
      <c r="D7" s="140"/>
      <c r="E7" s="140"/>
      <c r="N7" s="5"/>
      <c r="O7" s="5"/>
    </row>
    <row r="8" spans="1:15" x14ac:dyDescent="0.25">
      <c r="A8" s="4" t="s">
        <v>3</v>
      </c>
      <c r="B8" s="1" t="s">
        <v>17</v>
      </c>
      <c r="N8" s="5"/>
      <c r="O8" s="5"/>
    </row>
    <row r="9" spans="1:15" x14ac:dyDescent="0.25">
      <c r="A9" s="4" t="s">
        <v>4</v>
      </c>
      <c r="B9" s="16" t="s">
        <v>5</v>
      </c>
      <c r="N9" s="5"/>
      <c r="O9" s="5"/>
    </row>
    <row r="10" spans="1:15" x14ac:dyDescent="0.25">
      <c r="A10" s="4" t="s">
        <v>356</v>
      </c>
      <c r="B10" s="68"/>
    </row>
    <row r="11" spans="1:15" x14ac:dyDescent="0.25">
      <c r="A11" s="4" t="s">
        <v>6</v>
      </c>
      <c r="B11" s="40"/>
      <c r="N11" s="5"/>
      <c r="O11" s="5"/>
    </row>
    <row r="12" spans="1:15" x14ac:dyDescent="0.25">
      <c r="A12" s="4" t="s">
        <v>7</v>
      </c>
      <c r="B12" s="43"/>
      <c r="C12" s="65"/>
      <c r="D12" s="65"/>
      <c r="N12" s="5"/>
      <c r="O12" s="5"/>
    </row>
    <row r="13" spans="1:15" x14ac:dyDescent="0.25">
      <c r="A13" s="4"/>
      <c r="B13" s="66"/>
      <c r="C13" s="65"/>
      <c r="D13" s="65"/>
      <c r="N13" s="5"/>
      <c r="O13" s="5"/>
    </row>
    <row r="14" spans="1:15" x14ac:dyDescent="0.25">
      <c r="A14" s="4"/>
      <c r="B14" s="7" t="s">
        <v>179</v>
      </c>
      <c r="C14" s="65"/>
      <c r="D14" s="65"/>
      <c r="N14" s="5"/>
      <c r="O14" s="5"/>
    </row>
    <row r="15" spans="1:15" x14ac:dyDescent="0.25">
      <c r="B15" s="67" t="s">
        <v>173</v>
      </c>
      <c r="C15" s="67" t="s">
        <v>174</v>
      </c>
      <c r="G15" s="145" t="s">
        <v>8</v>
      </c>
      <c r="H15" s="145"/>
    </row>
    <row r="16" spans="1:15" x14ac:dyDescent="0.25">
      <c r="A16" s="67" t="s">
        <v>45</v>
      </c>
      <c r="B16" s="41"/>
      <c r="C16" s="41"/>
      <c r="D16" s="59" t="s">
        <v>9</v>
      </c>
      <c r="F16" s="64" t="s">
        <v>47</v>
      </c>
      <c r="G16" s="62">
        <f>+B16</f>
        <v>0</v>
      </c>
      <c r="H16" s="62">
        <f>+C16</f>
        <v>0</v>
      </c>
    </row>
    <row r="17" spans="1:16" x14ac:dyDescent="0.25">
      <c r="A17" s="9" t="s">
        <v>10</v>
      </c>
      <c r="B17" s="42"/>
      <c r="C17" s="42"/>
      <c r="D17" s="1">
        <f>+C17++B17</f>
        <v>0</v>
      </c>
      <c r="F17" s="1" t="str">
        <f t="shared" ref="F17:F22" si="0">+A17</f>
        <v>Increased</v>
      </c>
      <c r="G17" s="11" t="e">
        <f t="shared" ref="G17:H21" si="1">+B17/B$22</f>
        <v>#DIV/0!</v>
      </c>
      <c r="H17" s="11" t="e">
        <f t="shared" si="1"/>
        <v>#DIV/0!</v>
      </c>
      <c r="M17" s="1" t="s">
        <v>10</v>
      </c>
      <c r="N17" s="5" t="e">
        <f>+D17/D22*B22/D22*D22</f>
        <v>#DIV/0!</v>
      </c>
      <c r="O17" s="5" t="e">
        <f>+D17/D22*C22/D22*D22</f>
        <v>#DIV/0!</v>
      </c>
      <c r="P17" s="5" t="e">
        <f t="shared" ref="P17:P22" si="2">+O17+N17</f>
        <v>#DIV/0!</v>
      </c>
    </row>
    <row r="18" spans="1:16" x14ac:dyDescent="0.25">
      <c r="A18" s="9" t="s">
        <v>258</v>
      </c>
      <c r="B18" s="42"/>
      <c r="C18" s="42"/>
      <c r="D18" s="1">
        <f>+C18++B18</f>
        <v>0</v>
      </c>
      <c r="F18" s="1" t="str">
        <f t="shared" si="0"/>
        <v>No change - Quite a bit/Very much</v>
      </c>
      <c r="G18" s="11" t="e">
        <f t="shared" si="1"/>
        <v>#DIV/0!</v>
      </c>
      <c r="H18" s="11" t="e">
        <f t="shared" si="1"/>
        <v>#DIV/0!</v>
      </c>
      <c r="M18" s="1" t="s">
        <v>11</v>
      </c>
      <c r="N18" s="5" t="e">
        <f>+D18/D22*B22/D22*D22</f>
        <v>#DIV/0!</v>
      </c>
      <c r="O18" s="5" t="e">
        <f>+D18/D22*C22/D22*D22</f>
        <v>#DIV/0!</v>
      </c>
      <c r="P18" s="5" t="e">
        <f t="shared" si="2"/>
        <v>#DIV/0!</v>
      </c>
    </row>
    <row r="19" spans="1:16" x14ac:dyDescent="0.25">
      <c r="A19" s="9" t="s">
        <v>259</v>
      </c>
      <c r="B19" s="42"/>
      <c r="C19" s="42"/>
      <c r="D19" s="1">
        <f>+C19++B19</f>
        <v>0</v>
      </c>
      <c r="F19" s="1" t="str">
        <f t="shared" si="0"/>
        <v>No change - Somewhat</v>
      </c>
      <c r="G19" s="11" t="e">
        <f t="shared" si="1"/>
        <v>#DIV/0!</v>
      </c>
      <c r="H19" s="11" t="e">
        <f t="shared" si="1"/>
        <v>#DIV/0!</v>
      </c>
      <c r="M19" s="1" t="s">
        <v>12</v>
      </c>
      <c r="N19" s="5" t="e">
        <f>+D19/D22*B22/D22*D22</f>
        <v>#DIV/0!</v>
      </c>
      <c r="O19" s="5" t="e">
        <f>+D19/D22*C22/D22*D22</f>
        <v>#DIV/0!</v>
      </c>
      <c r="P19" s="5" t="e">
        <f t="shared" si="2"/>
        <v>#DIV/0!</v>
      </c>
    </row>
    <row r="20" spans="1:16" x14ac:dyDescent="0.25">
      <c r="A20" s="9" t="s">
        <v>260</v>
      </c>
      <c r="B20" s="42"/>
      <c r="C20" s="42"/>
      <c r="D20" s="1">
        <f>+C20++B20</f>
        <v>0</v>
      </c>
      <c r="F20" s="1" t="str">
        <f t="shared" si="0"/>
        <v xml:space="preserve">No change - A little bit/Not at all </v>
      </c>
      <c r="G20" s="11" t="e">
        <f t="shared" si="1"/>
        <v>#DIV/0!</v>
      </c>
      <c r="H20" s="11" t="e">
        <f t="shared" si="1"/>
        <v>#DIV/0!</v>
      </c>
      <c r="M20" s="1" t="s">
        <v>13</v>
      </c>
      <c r="N20" s="5" t="e">
        <f>+D20/D22*B22/D22*D22</f>
        <v>#DIV/0!</v>
      </c>
      <c r="O20" s="5" t="e">
        <f>+D20/D22*C22/D22*D22</f>
        <v>#DIV/0!</v>
      </c>
      <c r="P20" s="5" t="e">
        <f t="shared" si="2"/>
        <v>#DIV/0!</v>
      </c>
    </row>
    <row r="21" spans="1:16" x14ac:dyDescent="0.25">
      <c r="A21" s="9" t="s">
        <v>14</v>
      </c>
      <c r="B21" s="42"/>
      <c r="C21" s="42"/>
      <c r="D21" s="1">
        <f>+C21++B21</f>
        <v>0</v>
      </c>
      <c r="F21" s="1" t="str">
        <f t="shared" si="0"/>
        <v>Decreased</v>
      </c>
      <c r="G21" s="11" t="e">
        <f t="shared" si="1"/>
        <v>#DIV/0!</v>
      </c>
      <c r="H21" s="11" t="e">
        <f t="shared" si="1"/>
        <v>#DIV/0!</v>
      </c>
      <c r="M21" s="1" t="s">
        <v>14</v>
      </c>
      <c r="N21" s="5" t="e">
        <f>+D21/D22*B22/D22*D22</f>
        <v>#DIV/0!</v>
      </c>
      <c r="O21" s="5" t="e">
        <f>+D21/D22*C22/D22*D22</f>
        <v>#DIV/0!</v>
      </c>
      <c r="P21" s="5" t="e">
        <f t="shared" si="2"/>
        <v>#DIV/0!</v>
      </c>
    </row>
    <row r="22" spans="1:16" x14ac:dyDescent="0.25">
      <c r="A22" s="9" t="s">
        <v>9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tr">
        <f t="shared" si="0"/>
        <v>Total</v>
      </c>
      <c r="G22" s="12" t="e">
        <f>SUM(G17:G21)</f>
        <v>#DIV/0!</v>
      </c>
      <c r="H22" s="12" t="e">
        <f>SUM(H17:H21)</f>
        <v>#DIV/0!</v>
      </c>
      <c r="N22" s="5" t="e">
        <f>SUM(N17:N21)</f>
        <v>#DIV/0!</v>
      </c>
      <c r="O22" s="5" t="e">
        <f>SUM(O17:O21)</f>
        <v>#DIV/0!</v>
      </c>
      <c r="P22" s="5" t="e">
        <f t="shared" si="2"/>
        <v>#DIV/0!</v>
      </c>
    </row>
    <row r="24" spans="1:16" x14ac:dyDescent="0.25">
      <c r="M24" s="1">
        <f>+COUNTIF(N17:O21,"&lt;5")</f>
        <v>0</v>
      </c>
    </row>
    <row r="25" spans="1:16" x14ac:dyDescent="0.25">
      <c r="A25" s="13" t="s">
        <v>15</v>
      </c>
      <c r="B25" s="13" t="str">
        <f>IF(+COUNTIF(D17:D21,"=0")&gt;0,"Chi-square cannot be calculated if a row total is zero",IF(AND(M25&lt;0.05,M25&gt;0.01),"Distributions differ at the .05 level",IF(M24&gt;0,"Data distribution will not support calculation of a Chi-square value",IF(M25&lt;=0.01,"Distributions differ at the .01 level","No difference between distributions"))))</f>
        <v>Chi-square cannot be calculated if a row total is zero</v>
      </c>
      <c r="C25" s="13"/>
      <c r="D25" s="13"/>
      <c r="E25" s="13"/>
      <c r="M25" s="1" t="e">
        <f>CHITEST(B17:C21,N17:O21)</f>
        <v>#DIV/0!</v>
      </c>
    </row>
    <row r="28" spans="1:16" x14ac:dyDescent="0.25">
      <c r="A28" s="4"/>
    </row>
    <row r="29" spans="1:16" x14ac:dyDescent="0.25">
      <c r="A29" s="15"/>
      <c r="D29" s="15"/>
      <c r="E29" s="15"/>
    </row>
    <row r="30" spans="1:16" x14ac:dyDescent="0.25">
      <c r="A30" s="15"/>
      <c r="B30" s="15"/>
      <c r="D30" s="15"/>
      <c r="E30" s="15"/>
    </row>
  </sheetData>
  <sheetProtection algorithmName="SHA-512" hashValue="KtwNlwc2ijms8ns+5my3/9stj/oVmh/RH0ckE5ZWmjkpAaf0xJCwXu6R1/CoZ9S1sbUfq2ain7etQisBt12yLQ==" saltValue="cAPLYg1g7/2XwqQMH/DlRA==" spinCount="100000" sheet="1" objects="1" scenarios="1" selectLockedCells="1"/>
  <mergeCells count="6">
    <mergeCell ref="G15:H15"/>
    <mergeCell ref="A1:D1"/>
    <mergeCell ref="A2:E2"/>
    <mergeCell ref="B3:E3"/>
    <mergeCell ref="B5:C5"/>
    <mergeCell ref="B7:E7"/>
  </mergeCells>
  <pageMargins left="0.7" right="0.7" top="0.75" bottom="0.75" header="0.3" footer="0.3"/>
  <pageSetup scale="4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2"/>
  <sheetViews>
    <sheetView workbookViewId="0">
      <selection activeCell="B10" sqref="B10"/>
    </sheetView>
  </sheetViews>
  <sheetFormatPr defaultRowHeight="15" x14ac:dyDescent="0.25"/>
  <cols>
    <col min="1" max="1" width="28.7109375" style="1" customWidth="1"/>
    <col min="2" max="2" width="17.28515625" style="1" customWidth="1"/>
    <col min="3" max="3" width="16.28515625" style="1" customWidth="1"/>
    <col min="4" max="4" width="12.85546875" style="1" customWidth="1"/>
    <col min="5" max="5" width="24" style="1" customWidth="1"/>
    <col min="6" max="6" width="27.5703125" style="1" customWidth="1"/>
    <col min="7" max="7" width="17.140625" style="1" customWidth="1"/>
    <col min="8" max="8" width="16.85546875" style="1" customWidth="1"/>
    <col min="9" max="11" width="9.140625" style="1"/>
    <col min="12" max="12" width="9.140625" style="1" customWidth="1"/>
    <col min="13" max="15" width="9.140625" style="1" hidden="1" customWidth="1"/>
    <col min="16" max="16" width="12" style="1" hidden="1" customWidth="1"/>
    <col min="17" max="23" width="9.140625" style="1" customWidth="1"/>
    <col min="24" max="16384" width="9.140625" style="1"/>
  </cols>
  <sheetData>
    <row r="1" spans="1:16" ht="15.75" x14ac:dyDescent="0.25">
      <c r="A1" s="142" t="s">
        <v>0</v>
      </c>
      <c r="B1" s="142"/>
      <c r="C1" s="142"/>
      <c r="D1" s="142"/>
      <c r="E1" s="142"/>
    </row>
    <row r="2" spans="1:16" ht="15.75" x14ac:dyDescent="0.25">
      <c r="A2" s="142" t="s">
        <v>53</v>
      </c>
      <c r="B2" s="142"/>
      <c r="C2" s="142"/>
      <c r="D2" s="142"/>
      <c r="E2" s="142"/>
    </row>
    <row r="3" spans="1:16" ht="15.75" x14ac:dyDescent="0.25">
      <c r="A3" s="2"/>
      <c r="B3" s="1" t="s">
        <v>357</v>
      </c>
    </row>
    <row r="4" spans="1:16" ht="15.75" x14ac:dyDescent="0.25">
      <c r="A4" s="2"/>
      <c r="B4" s="3" t="s">
        <v>176</v>
      </c>
      <c r="C4" s="3"/>
      <c r="D4" s="3"/>
      <c r="E4" s="3"/>
    </row>
    <row r="5" spans="1:16" ht="15.75" x14ac:dyDescent="0.25">
      <c r="A5" s="2"/>
      <c r="B5" s="1" t="s">
        <v>19</v>
      </c>
    </row>
    <row r="6" spans="1:16" ht="15.75" x14ac:dyDescent="0.25">
      <c r="A6" s="2"/>
    </row>
    <row r="7" spans="1:16" x14ac:dyDescent="0.25">
      <c r="A7" s="4" t="s">
        <v>2</v>
      </c>
      <c r="B7" s="15" t="s">
        <v>262</v>
      </c>
      <c r="C7" s="22"/>
      <c r="D7" s="22"/>
      <c r="E7" s="22"/>
      <c r="N7" s="5"/>
      <c r="O7" s="5"/>
    </row>
    <row r="8" spans="1:16" x14ac:dyDescent="0.25">
      <c r="A8" s="4" t="s">
        <v>3</v>
      </c>
      <c r="B8" s="16" t="s">
        <v>17</v>
      </c>
      <c r="N8" s="5"/>
      <c r="O8" s="5"/>
    </row>
    <row r="9" spans="1:16" x14ac:dyDescent="0.25">
      <c r="A9" s="4" t="s">
        <v>4</v>
      </c>
      <c r="B9" s="16" t="s">
        <v>5</v>
      </c>
      <c r="N9" s="5"/>
      <c r="O9" s="5"/>
    </row>
    <row r="10" spans="1:16" x14ac:dyDescent="0.25">
      <c r="A10" s="4" t="s">
        <v>356</v>
      </c>
      <c r="B10" s="68"/>
    </row>
    <row r="11" spans="1:16" x14ac:dyDescent="0.25">
      <c r="A11" s="4" t="s">
        <v>6</v>
      </c>
      <c r="B11" s="40"/>
      <c r="N11" s="5"/>
      <c r="O11" s="5"/>
    </row>
    <row r="12" spans="1:16" x14ac:dyDescent="0.25">
      <c r="A12" s="4" t="s">
        <v>7</v>
      </c>
      <c r="B12" s="69"/>
      <c r="C12" s="57"/>
      <c r="D12" s="57"/>
      <c r="N12" s="5"/>
      <c r="O12" s="5"/>
    </row>
    <row r="13" spans="1:16" x14ac:dyDescent="0.25">
      <c r="A13" s="15"/>
      <c r="M13" s="1" t="s">
        <v>20</v>
      </c>
    </row>
    <row r="14" spans="1:16" x14ac:dyDescent="0.25">
      <c r="A14" s="15"/>
      <c r="B14" s="17" t="s">
        <v>179</v>
      </c>
    </row>
    <row r="15" spans="1:16" x14ac:dyDescent="0.25">
      <c r="A15" s="4"/>
      <c r="B15" s="8" t="s">
        <v>173</v>
      </c>
      <c r="C15" s="8" t="s">
        <v>174</v>
      </c>
      <c r="G15" s="141" t="s">
        <v>8</v>
      </c>
      <c r="H15" s="141"/>
      <c r="M15" s="1" t="s">
        <v>1</v>
      </c>
    </row>
    <row r="16" spans="1:16" x14ac:dyDescent="0.25">
      <c r="A16" s="8" t="s">
        <v>45</v>
      </c>
      <c r="B16" s="41"/>
      <c r="C16" s="41"/>
      <c r="D16" s="55" t="s">
        <v>9</v>
      </c>
      <c r="F16" s="33" t="s">
        <v>45</v>
      </c>
      <c r="G16" s="55">
        <f>+B16</f>
        <v>0</v>
      </c>
      <c r="H16" s="55">
        <f>+C16</f>
        <v>0</v>
      </c>
      <c r="M16" s="1" t="s">
        <v>21</v>
      </c>
      <c r="N16" s="5" t="e">
        <f>(rtot1/dtot)*(ctot1/dtot)*dtot</f>
        <v>#DIV/0!</v>
      </c>
      <c r="O16" s="5" t="e">
        <f>(rtot1/dtot)*(ctot2/dtot)*dtot</f>
        <v>#DIV/0!</v>
      </c>
      <c r="P16" s="1" t="e">
        <f>SUM(N16:O16)</f>
        <v>#DIV/0!</v>
      </c>
    </row>
    <row r="17" spans="1:16" x14ac:dyDescent="0.25">
      <c r="A17" s="1" t="s">
        <v>14</v>
      </c>
      <c r="B17" s="42"/>
      <c r="C17" s="42"/>
      <c r="D17" s="1">
        <f>+C17+B17</f>
        <v>0</v>
      </c>
      <c r="F17" s="1" t="str">
        <f>+A17</f>
        <v>Decreased</v>
      </c>
      <c r="G17" s="11" t="e">
        <f>+B17/ctot1</f>
        <v>#DIV/0!</v>
      </c>
      <c r="H17" s="11" t="e">
        <f>+C17/ctot2</f>
        <v>#DIV/0!</v>
      </c>
      <c r="M17" s="1" t="s">
        <v>22</v>
      </c>
      <c r="N17" s="5" t="e">
        <f>+rtot2/dtot*ctot1/dtot*dtot</f>
        <v>#DIV/0!</v>
      </c>
      <c r="O17" s="5" t="e">
        <f>(rtot2/dtot)*(ctot2/dtot)*dtot</f>
        <v>#DIV/0!</v>
      </c>
      <c r="P17" s="1" t="e">
        <f>SUM(N17:O17)</f>
        <v>#DIV/0!</v>
      </c>
    </row>
    <row r="18" spans="1:16" x14ac:dyDescent="0.25">
      <c r="A18" s="1" t="s">
        <v>186</v>
      </c>
      <c r="B18" s="42"/>
      <c r="C18" s="42"/>
      <c r="D18" s="1">
        <f>+C18+B18</f>
        <v>0</v>
      </c>
      <c r="F18" s="1" t="str">
        <f>+A18</f>
        <v>Not arrested either interview</v>
      </c>
      <c r="G18" s="11" t="e">
        <f>+B18/ctot1</f>
        <v>#DIV/0!</v>
      </c>
      <c r="H18" s="11" t="e">
        <f>+C18/ctot2</f>
        <v>#DIV/0!</v>
      </c>
      <c r="M18" s="1" t="s">
        <v>23</v>
      </c>
      <c r="N18" s="5" t="e">
        <f>rtot3/dtot*ctot1/dtot*dtot</f>
        <v>#DIV/0!</v>
      </c>
      <c r="O18" s="5" t="e">
        <f>(rtot3/dtot)*(ctot2/dtot)*dtot</f>
        <v>#DIV/0!</v>
      </c>
      <c r="P18" s="1" t="e">
        <f>SUM(N18:O18)</f>
        <v>#DIV/0!</v>
      </c>
    </row>
    <row r="19" spans="1:16" x14ac:dyDescent="0.25">
      <c r="A19" s="1" t="s">
        <v>187</v>
      </c>
      <c r="B19" s="42"/>
      <c r="C19" s="42"/>
      <c r="D19" s="1">
        <f>+C19+B19</f>
        <v>0</v>
      </c>
      <c r="F19" s="1" t="str">
        <f>+A19</f>
        <v>Arrested both interviews</v>
      </c>
      <c r="G19" s="11" t="e">
        <f>+B19/ctot1</f>
        <v>#DIV/0!</v>
      </c>
      <c r="H19" s="11" t="e">
        <f>+C19/ctot2</f>
        <v>#DIV/0!</v>
      </c>
      <c r="M19" s="1" t="s">
        <v>24</v>
      </c>
      <c r="N19" s="5" t="e">
        <f>+rtot4/dtot*ctot1/dtot*dtot</f>
        <v>#DIV/0!</v>
      </c>
      <c r="O19" s="5" t="e">
        <f>(rtot4/dtot)*(ctot2/dtot)*dtot</f>
        <v>#DIV/0!</v>
      </c>
      <c r="P19" s="1" t="e">
        <f>SUM(N19:O19)</f>
        <v>#DIV/0!</v>
      </c>
    </row>
    <row r="20" spans="1:16" x14ac:dyDescent="0.25">
      <c r="A20" s="1" t="s">
        <v>10</v>
      </c>
      <c r="B20" s="42"/>
      <c r="C20" s="42"/>
      <c r="D20" s="1">
        <f>+C20+B20</f>
        <v>0</v>
      </c>
      <c r="F20" s="1" t="str">
        <f>+A20</f>
        <v>Increased</v>
      </c>
      <c r="G20" s="11" t="e">
        <f>+B20/ctot1</f>
        <v>#DIV/0!</v>
      </c>
      <c r="H20" s="11" t="e">
        <f>+C20/ctot2</f>
        <v>#DIV/0!</v>
      </c>
      <c r="N20" s="5"/>
      <c r="O20" s="5"/>
    </row>
    <row r="21" spans="1:16" x14ac:dyDescent="0.25">
      <c r="A21" s="1" t="s">
        <v>9</v>
      </c>
      <c r="B21" s="1">
        <f>SUM(B17:B20)</f>
        <v>0</v>
      </c>
      <c r="C21" s="1">
        <f>SUM(C17:C20)</f>
        <v>0</v>
      </c>
      <c r="D21" s="1">
        <f>+C21+B21</f>
        <v>0</v>
      </c>
      <c r="F21" s="1" t="s">
        <v>46</v>
      </c>
      <c r="G21" s="12" t="e">
        <f>SUM(G17:G20)</f>
        <v>#DIV/0!</v>
      </c>
      <c r="H21" s="12" t="e">
        <f>SUM(H17:H20)</f>
        <v>#DIV/0!</v>
      </c>
      <c r="N21" s="5"/>
      <c r="O21" s="5"/>
    </row>
    <row r="22" spans="1:16" x14ac:dyDescent="0.25">
      <c r="N22" s="1" t="e">
        <f>SUM(N16:N19)</f>
        <v>#DIV/0!</v>
      </c>
      <c r="O22" s="1" t="e">
        <f>SUM(O16:O19)</f>
        <v>#DIV/0!</v>
      </c>
      <c r="P22" s="1" t="e">
        <f>SUM(N22:O22)</f>
        <v>#DIV/0!</v>
      </c>
    </row>
    <row r="23" spans="1:16" x14ac:dyDescent="0.25">
      <c r="O23" s="1">
        <f>+COUNTIF(N16:O19,"&lt;5")</f>
        <v>0</v>
      </c>
    </row>
    <row r="24" spans="1:16" x14ac:dyDescent="0.25">
      <c r="A24" s="13" t="s">
        <v>15</v>
      </c>
      <c r="B24" s="13" t="str">
        <f>IF(+COUNTIF(D17:D20,"=0")&gt;0,"Chi-square cannot be calculated if a row total is zero",IF(AND(O24&lt;0.05,O24&gt;0.01),"Distributions differ at the .05 level",IF(O23&gt;0,"Data distribution will not support calculation of a Chi-square value",IF(O24&lt;=0.01,"Distributions differ at the .01 level","No difference between distributions"))))</f>
        <v>Chi-square cannot be calculated if a row total is zero</v>
      </c>
      <c r="C24" s="13"/>
      <c r="D24" s="13"/>
      <c r="E24" s="13"/>
      <c r="M24" s="18" t="s">
        <v>16</v>
      </c>
      <c r="N24" s="18"/>
      <c r="O24" s="19" t="e">
        <f>CHITEST(B17:C20,N16:O19)</f>
        <v>#DIV/0!</v>
      </c>
    </row>
    <row r="26" spans="1:16" x14ac:dyDescent="0.25">
      <c r="M26" s="16"/>
      <c r="N26" s="16"/>
      <c r="O26" s="20"/>
    </row>
    <row r="27" spans="1:16" x14ac:dyDescent="0.25">
      <c r="F27" s="57"/>
    </row>
    <row r="29" spans="1:16" x14ac:dyDescent="0.25">
      <c r="A29" s="4"/>
    </row>
    <row r="30" spans="1:16" x14ac:dyDescent="0.25">
      <c r="A30" s="15"/>
      <c r="B30" s="15"/>
      <c r="D30" s="15"/>
    </row>
    <row r="31" spans="1:16" x14ac:dyDescent="0.25">
      <c r="A31" s="15"/>
      <c r="B31" s="15"/>
      <c r="C31" s="15"/>
      <c r="D31" s="15"/>
    </row>
    <row r="32" spans="1:16" ht="14.25" customHeight="1" x14ac:dyDescent="0.25"/>
  </sheetData>
  <sheetProtection algorithmName="SHA-512" hashValue="o+J9+DQ1ivuQkjmeWOtLg9EXY+yeDNxsRyDJxJlnuiVmxWD5/I/tB1n9ko1h3rR7P+EAD4suNM2ZPA7KlkSMoQ==" saltValue="Ih1JO2IusP/+03JxwZF2HQ==" spinCount="100000" sheet="1" objects="1" scenarios="1" selectLockedCells="1"/>
  <mergeCells count="3">
    <mergeCell ref="G15:H15"/>
    <mergeCell ref="A1:E1"/>
    <mergeCell ref="A2:E2"/>
  </mergeCell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42</vt:i4>
      </vt:variant>
    </vt:vector>
  </HeadingPairs>
  <TitlesOfParts>
    <vt:vector size="61" baseType="lpstr">
      <vt:lpstr>Intro</vt:lpstr>
      <vt:lpstr>Q2 Living Satisfaction</vt:lpstr>
      <vt:lpstr>Q3 Homelessness</vt:lpstr>
      <vt:lpstr>Q15-38 Psychiatric Symptoms</vt:lpstr>
      <vt:lpstr>Q35-38 Substance Use</vt:lpstr>
      <vt:lpstr>Q4-8 Recovery</vt:lpstr>
      <vt:lpstr>Q9-13 Functioning</vt:lpstr>
      <vt:lpstr>Q14 Recovery Satisfaction</vt:lpstr>
      <vt:lpstr>Q39 Arrests</vt:lpstr>
      <vt:lpstr>Q40 Jail</vt:lpstr>
      <vt:lpstr>Q41-42 Employed 6 M</vt:lpstr>
      <vt:lpstr>Q44 Job Satisfaction</vt:lpstr>
      <vt:lpstr>Q45 Smoke Cigarettes</vt:lpstr>
      <vt:lpstr>Q46 Cigarettes Per Day</vt:lpstr>
      <vt:lpstr>Q48 General Health</vt:lpstr>
      <vt:lpstr>Psych Symptoms SD - Providers</vt:lpstr>
      <vt:lpstr>Psych Symptoms SD - Jurisdictio</vt:lpstr>
      <vt:lpstr>Recovery SD - Providers</vt:lpstr>
      <vt:lpstr>Recovery SD - Jurisdictions</vt:lpstr>
      <vt:lpstr>'Q2 Living Satisfaction'!ctot1</vt:lpstr>
      <vt:lpstr>'Q3 Homelessness'!ctot1</vt:lpstr>
      <vt:lpstr>'Q39 Arrests'!ctot1</vt:lpstr>
      <vt:lpstr>'Q40 Jail'!ctot1</vt:lpstr>
      <vt:lpstr>'Q41-42 Employed 6 M'!ctot1</vt:lpstr>
      <vt:lpstr>'Q45 Smoke Cigarettes'!ctot1</vt:lpstr>
      <vt:lpstr>'Q2 Living Satisfaction'!ctot2</vt:lpstr>
      <vt:lpstr>'Q3 Homelessness'!ctot2</vt:lpstr>
      <vt:lpstr>'Q39 Arrests'!ctot2</vt:lpstr>
      <vt:lpstr>'Q40 Jail'!ctot2</vt:lpstr>
      <vt:lpstr>'Q41-42 Employed 6 M'!ctot2</vt:lpstr>
      <vt:lpstr>'Q45 Smoke Cigarettes'!ctot2</vt:lpstr>
      <vt:lpstr>'Q2 Living Satisfaction'!dtot</vt:lpstr>
      <vt:lpstr>'Q3 Homelessness'!dtot</vt:lpstr>
      <vt:lpstr>'Q39 Arrests'!dtot</vt:lpstr>
      <vt:lpstr>'Q40 Jail'!dtot</vt:lpstr>
      <vt:lpstr>'Q41-42 Employed 6 M'!dtot</vt:lpstr>
      <vt:lpstr>'Q45 Smoke Cigarettes'!dtot</vt:lpstr>
      <vt:lpstr>'Q2 Living Satisfaction'!rtot1</vt:lpstr>
      <vt:lpstr>'Q3 Homelessness'!rtot1</vt:lpstr>
      <vt:lpstr>'Q39 Arrests'!rtot1</vt:lpstr>
      <vt:lpstr>'Q40 Jail'!rtot1</vt:lpstr>
      <vt:lpstr>'Q41-42 Employed 6 M'!rtot1</vt:lpstr>
      <vt:lpstr>'Q45 Smoke Cigarettes'!rtot1</vt:lpstr>
      <vt:lpstr>'Q2 Living Satisfaction'!rtot2</vt:lpstr>
      <vt:lpstr>'Q3 Homelessness'!rtot2</vt:lpstr>
      <vt:lpstr>'Q39 Arrests'!rtot2</vt:lpstr>
      <vt:lpstr>'Q40 Jail'!rtot2</vt:lpstr>
      <vt:lpstr>'Q41-42 Employed 6 M'!rtot2</vt:lpstr>
      <vt:lpstr>'Q45 Smoke Cigarettes'!rtot2</vt:lpstr>
      <vt:lpstr>'Q2 Living Satisfaction'!rtot3</vt:lpstr>
      <vt:lpstr>'Q3 Homelessness'!rtot3</vt:lpstr>
      <vt:lpstr>'Q39 Arrests'!rtot3</vt:lpstr>
      <vt:lpstr>'Q40 Jail'!rtot3</vt:lpstr>
      <vt:lpstr>'Q41-42 Employed 6 M'!rtot3</vt:lpstr>
      <vt:lpstr>'Q45 Smoke Cigarettes'!rtot3</vt:lpstr>
      <vt:lpstr>'Q2 Living Satisfaction'!rtot4</vt:lpstr>
      <vt:lpstr>'Q3 Homelessness'!rtot4</vt:lpstr>
      <vt:lpstr>'Q39 Arrests'!rtot4</vt:lpstr>
      <vt:lpstr>'Q40 Jail'!rtot4</vt:lpstr>
      <vt:lpstr>'Q41-42 Employed 6 M'!rtot4</vt:lpstr>
      <vt:lpstr>'Q45 Smoke Cigarettes'!rtot4</vt:lpstr>
    </vt:vector>
  </TitlesOfParts>
  <Company>Psychiatry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Firoozeh Taherpoor</dc:creator>
  <cp:lastModifiedBy>Seybolt, Diana</cp:lastModifiedBy>
  <cp:lastPrinted>2018-08-13T18:35:45Z</cp:lastPrinted>
  <dcterms:created xsi:type="dcterms:W3CDTF">2013-08-16T15:19:49Z</dcterms:created>
  <dcterms:modified xsi:type="dcterms:W3CDTF">2018-10-18T13:21:10Z</dcterms:modified>
</cp:coreProperties>
</file>